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600" windowHeight="12900"/>
  </bookViews>
  <sheets>
    <sheet name="Sheet1" sheetId="1" r:id="rId1"/>
    <sheet name="Sheet2" sheetId="2" r:id="rId2"/>
    <sheet name="Sheet3" sheetId="3" r:id="rId3"/>
  </sheets>
  <definedNames>
    <definedName name="G">Sheet1!$R$3</definedName>
  </definedNames>
  <calcPr calcId="145621"/>
</workbook>
</file>

<file path=xl/calcChain.xml><?xml version="1.0" encoding="utf-8"?>
<calcChain xmlns="http://schemas.openxmlformats.org/spreadsheetml/2006/main">
  <c r="F8" i="1" l="1"/>
  <c r="F10" i="1"/>
  <c r="G10" i="1"/>
  <c r="G8" i="1"/>
  <c r="S8" i="1"/>
  <c r="R8" i="1"/>
  <c r="Q8" i="1"/>
  <c r="P8" i="1"/>
  <c r="L8" i="1"/>
  <c r="S10" i="1"/>
  <c r="R10" i="1"/>
  <c r="Q10" i="1"/>
  <c r="P10" i="1"/>
  <c r="O10" i="1"/>
  <c r="L10" i="1"/>
  <c r="S15" i="1"/>
  <c r="G15" i="1" s="1"/>
  <c r="R15" i="1"/>
  <c r="F15" i="1" s="1"/>
  <c r="Q15" i="1"/>
  <c r="P15" i="1"/>
  <c r="O15" i="1"/>
  <c r="L15" i="1"/>
  <c r="S23" i="1" l="1"/>
  <c r="R23" i="1"/>
  <c r="Q23" i="1"/>
  <c r="P23" i="1"/>
  <c r="O23" i="1"/>
  <c r="R22" i="1"/>
  <c r="S22" i="1" s="1"/>
  <c r="Q22" i="1"/>
  <c r="P22" i="1"/>
  <c r="O22" i="1"/>
  <c r="P17" i="1" l="1"/>
  <c r="P6" i="1"/>
  <c r="P7" i="1"/>
  <c r="R19" i="1" l="1"/>
  <c r="S19" i="1" s="1"/>
  <c r="L19" i="1"/>
  <c r="Q19" i="1"/>
  <c r="P19" i="1"/>
  <c r="O19" i="1"/>
  <c r="R16" i="1"/>
  <c r="S16" i="1" s="1"/>
  <c r="G16" i="1" s="1"/>
  <c r="R14" i="1"/>
  <c r="S14" i="1" s="1"/>
  <c r="G14" i="1" s="1"/>
  <c r="R9" i="1"/>
  <c r="S9" i="1" s="1"/>
  <c r="G9" i="1" s="1"/>
  <c r="Q17" i="1"/>
  <c r="R17" i="1" s="1"/>
  <c r="S17" i="1" s="1"/>
  <c r="G17" i="1" s="1"/>
  <c r="Q16" i="1"/>
  <c r="Q14" i="1"/>
  <c r="Q9" i="1"/>
  <c r="Q7" i="1"/>
  <c r="R7" i="1" s="1"/>
  <c r="S7" i="1" s="1"/>
  <c r="G7" i="1" s="1"/>
  <c r="Q6" i="1"/>
  <c r="R6" i="1" s="1"/>
  <c r="S6" i="1" s="1"/>
  <c r="G6" i="1" s="1"/>
  <c r="F9" i="1" l="1"/>
  <c r="F7" i="1"/>
  <c r="F17" i="1"/>
  <c r="F16" i="1"/>
  <c r="F6" i="1"/>
  <c r="F14" i="1"/>
  <c r="L17" i="1"/>
  <c r="L16" i="1"/>
  <c r="L14" i="1"/>
  <c r="L9" i="1"/>
  <c r="L7" i="1"/>
  <c r="L6" i="1"/>
  <c r="P16" i="1"/>
  <c r="P14" i="1"/>
  <c r="P9" i="1"/>
  <c r="O7" i="1"/>
  <c r="O9" i="1"/>
  <c r="O14" i="1"/>
  <c r="O16" i="1"/>
  <c r="O17" i="1"/>
  <c r="O6" i="1"/>
</calcChain>
</file>

<file path=xl/sharedStrings.xml><?xml version="1.0" encoding="utf-8"?>
<sst xmlns="http://schemas.openxmlformats.org/spreadsheetml/2006/main" count="68" uniqueCount="57">
  <si>
    <t>Purple</t>
  </si>
  <si>
    <t>Black</t>
  </si>
  <si>
    <t>Orange</t>
  </si>
  <si>
    <t>Red</t>
  </si>
  <si>
    <t>Yellow</t>
  </si>
  <si>
    <t>Green</t>
  </si>
  <si>
    <t>Hard</t>
  </si>
  <si>
    <t>Soft</t>
  </si>
  <si>
    <t>Med</t>
  </si>
  <si>
    <t>Colour</t>
  </si>
  <si>
    <t>Description</t>
  </si>
  <si>
    <t xml:space="preserve">YAS-675 </t>
  </si>
  <si>
    <t xml:space="preserve">YAS-700 </t>
  </si>
  <si>
    <t xml:space="preserve">YAS-800 </t>
  </si>
  <si>
    <t xml:space="preserve">YAS-825 </t>
  </si>
  <si>
    <t xml:space="preserve">YAS-975 </t>
  </si>
  <si>
    <t xml:space="preserve">YAS-1000 </t>
  </si>
  <si>
    <t xml:space="preserve">YAS-1025 </t>
  </si>
  <si>
    <t xml:space="preserve">YAS-1050 </t>
  </si>
  <si>
    <t>Part Code</t>
  </si>
  <si>
    <t>Rate</t>
  </si>
  <si>
    <t xml:space="preserve">YAS-650 </t>
  </si>
  <si>
    <t>Front Yokomo Yatabe Arena Springs for Astroturf/Carpet B-MAX2/B-MAX4 III</t>
  </si>
  <si>
    <t>Rear Yokomo Yatabe Arena Springs for Astroturf/Carpet B-MAX2/B-MAX4 III</t>
  </si>
  <si>
    <t>Big Bore Shock Spring Front (purple) artificial turf / carpet</t>
  </si>
  <si>
    <t>Big Bore Shock Spring Front (Black) artificial turf / carpet</t>
  </si>
  <si>
    <t>Big Bore Shock Spring Front (Orange) artificial turf / carpet</t>
  </si>
  <si>
    <t>Big Bore Shock Spring Front (Red) artificial turf / carpet</t>
  </si>
  <si>
    <t>Big Bore Shock Spring Front (Yellow) artificial turf / carpet</t>
  </si>
  <si>
    <t>Big Bore Shock for rear spring (purple) artificial turf / carpet</t>
  </si>
  <si>
    <t xml:space="preserve">Big Bore Shock Spring for rear (black) artificial turf / carpet </t>
  </si>
  <si>
    <t xml:space="preserve">Big Bore Shock for rear spring (orange) artificial turf / carpet </t>
  </si>
  <si>
    <t>Big Bore Shock Spring for rear (green) artificial turf / carpet</t>
  </si>
  <si>
    <t>Regarding the equation, it's the standard one for compression spring: Gd^4/[8nD^3]</t>
  </si>
  <si>
    <t>where:</t>
  </si>
  <si>
    <t>G = modulus of rigidity of spring material</t>
  </si>
  <si>
    <t>d = wire diameter</t>
  </si>
  <si>
    <t>n = number of active coils</t>
  </si>
  <si>
    <t>D = mean coil diameter</t>
  </si>
  <si>
    <t>No. of Active coils (n)</t>
  </si>
  <si>
    <t>Mean Coil Dia mm (D)</t>
  </si>
  <si>
    <t>Calculated Wire Dia mm (d)</t>
  </si>
  <si>
    <t>Measured Wire Dia mm (d)</t>
  </si>
  <si>
    <t>Coil Inner Dia mm</t>
  </si>
  <si>
    <t>Coil Outer Dia mm</t>
  </si>
  <si>
    <t>No. Total coils</t>
  </si>
  <si>
    <t>G:</t>
  </si>
  <si>
    <t>formula</t>
  </si>
  <si>
    <t xml:space="preserve">  Gd   /  8C^3n</t>
  </si>
  <si>
    <t>C = Spring Index = (Do-d)/d</t>
  </si>
  <si>
    <t>Rate (N/mm)</t>
  </si>
  <si>
    <t>Rate (lb/in)</t>
  </si>
  <si>
    <t>Rate N/mm</t>
  </si>
  <si>
    <t>Rate lb/in</t>
  </si>
  <si>
    <t>AE yellow</t>
  </si>
  <si>
    <t>BM-S12105</t>
  </si>
  <si>
    <t>BM-S1270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</si>
</sst>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9"/>
      <color rgb="FF3E454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3" borderId="0" xfId="0" applyFill="1"/>
    <xf numFmtId="0" fontId="3" fillId="0" borderId="0" xfId="0" applyFont="1"/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12"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B5:G10" totalsRowShown="0" headerRowDxfId="11">
  <tableColumns count="6">
    <tableColumn id="1" name="Rate" dataDxfId="10"/>
    <tableColumn id="2" name="Part Code" dataDxfId="9"/>
    <tableColumn id="3" name="Colour" dataDxfId="8"/>
    <tableColumn id="4" name="Description"/>
    <tableColumn id="5" name="Rate N/mm" dataDxfId="7">
      <calculatedColumnFormula>R6</calculatedColumnFormula>
    </tableColumn>
    <tableColumn id="6" name="Rate lb/in" dataDxfId="6">
      <calculatedColumnFormula>S6</calculatedColumn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B13:G17" totalsRowShown="0" headerRowDxfId="5">
  <tableColumns count="6">
    <tableColumn id="1" name="Rate" dataDxfId="4"/>
    <tableColumn id="2" name="Part Code" dataDxfId="3"/>
    <tableColumn id="3" name="Colour" dataDxfId="2"/>
    <tableColumn id="4" name="Description"/>
    <tableColumn id="5" name="Rate N/mm" dataDxfId="1">
      <calculatedColumnFormula>R14</calculatedColumnFormula>
    </tableColumn>
    <tableColumn id="6" name="Rate lb/in" dataDxfId="0">
      <calculatedColumnFormula>S14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3"/>
  <sheetViews>
    <sheetView tabSelected="1" workbookViewId="0">
      <selection activeCell="H8" sqref="H8"/>
    </sheetView>
  </sheetViews>
  <sheetFormatPr defaultRowHeight="15" x14ac:dyDescent="0.25"/>
  <cols>
    <col min="2" max="2" width="6.28515625" customWidth="1"/>
    <col min="3" max="3" width="13.5703125" customWidth="1"/>
    <col min="4" max="4" width="11.85546875" customWidth="1"/>
    <col min="5" max="5" width="54.42578125" customWidth="1"/>
    <col min="6" max="6" width="11.7109375" customWidth="1"/>
    <col min="7" max="8" width="9.85546875" customWidth="1"/>
    <col min="9" max="9" width="11.28515625" customWidth="1"/>
    <col min="10" max="10" width="26" customWidth="1"/>
    <col min="11" max="11" width="15.7109375" customWidth="1"/>
    <col min="12" max="12" width="21.42578125" customWidth="1"/>
    <col min="13" max="13" width="18.7109375" customWidth="1"/>
    <col min="14" max="14" width="18.28515625" customWidth="1"/>
    <col min="15" max="15" width="19.85546875" customWidth="1"/>
    <col min="16" max="18" width="26" customWidth="1"/>
    <col min="19" max="19" width="24.85546875" customWidth="1"/>
  </cols>
  <sheetData>
    <row r="2" spans="1:19" x14ac:dyDescent="0.25">
      <c r="P2" t="s">
        <v>47</v>
      </c>
      <c r="R2" t="s">
        <v>48</v>
      </c>
    </row>
    <row r="3" spans="1:19" x14ac:dyDescent="0.25">
      <c r="A3" s="2"/>
      <c r="B3" s="2"/>
      <c r="C3" s="2"/>
      <c r="D3" s="2"/>
      <c r="E3" s="2"/>
      <c r="F3" s="2"/>
      <c r="G3" s="2"/>
      <c r="H3" s="2"/>
      <c r="I3" s="2"/>
      <c r="P3" t="s">
        <v>46</v>
      </c>
      <c r="R3">
        <v>79000</v>
      </c>
    </row>
    <row r="4" spans="1:19" x14ac:dyDescent="0.25">
      <c r="A4" s="2"/>
      <c r="B4" s="9" t="s">
        <v>22</v>
      </c>
      <c r="C4" s="10"/>
      <c r="D4" s="10"/>
      <c r="E4" s="10"/>
      <c r="F4" s="11"/>
      <c r="G4" s="12"/>
      <c r="H4" s="7"/>
      <c r="I4" s="2"/>
    </row>
    <row r="5" spans="1:19" x14ac:dyDescent="0.25">
      <c r="A5" s="2"/>
      <c r="B5" s="5" t="s">
        <v>20</v>
      </c>
      <c r="C5" s="5" t="s">
        <v>19</v>
      </c>
      <c r="D5" s="5" t="s">
        <v>9</v>
      </c>
      <c r="E5" s="1" t="s">
        <v>10</v>
      </c>
      <c r="F5" s="1" t="s">
        <v>52</v>
      </c>
      <c r="G5" s="1" t="s">
        <v>53</v>
      </c>
      <c r="H5" s="1"/>
      <c r="I5" s="2"/>
      <c r="J5" s="1" t="s">
        <v>42</v>
      </c>
      <c r="K5" s="1" t="s">
        <v>45</v>
      </c>
      <c r="L5" s="1" t="s">
        <v>39</v>
      </c>
      <c r="M5" s="1" t="s">
        <v>43</v>
      </c>
      <c r="N5" s="1" t="s">
        <v>44</v>
      </c>
      <c r="O5" s="1" t="s">
        <v>40</v>
      </c>
      <c r="P5" s="1" t="s">
        <v>41</v>
      </c>
      <c r="Q5" s="1" t="s">
        <v>49</v>
      </c>
      <c r="R5" s="1" t="s">
        <v>50</v>
      </c>
      <c r="S5" s="1" t="s">
        <v>51</v>
      </c>
    </row>
    <row r="6" spans="1:19" x14ac:dyDescent="0.25">
      <c r="A6" s="2"/>
      <c r="B6" s="6" t="s">
        <v>6</v>
      </c>
      <c r="C6" s="6" t="s">
        <v>21</v>
      </c>
      <c r="D6" s="6" t="s">
        <v>0</v>
      </c>
      <c r="E6" t="s">
        <v>24</v>
      </c>
      <c r="F6" s="4">
        <f t="shared" ref="F6:F10" si="0">R6</f>
        <v>0.89426088268957249</v>
      </c>
      <c r="G6" s="4">
        <f t="shared" ref="G6:G10" si="1">S6</f>
        <v>5.1063612420653435</v>
      </c>
      <c r="H6" s="4"/>
      <c r="I6" s="2"/>
      <c r="J6">
        <v>1.18</v>
      </c>
      <c r="K6">
        <v>6.5</v>
      </c>
      <c r="L6">
        <f>K6-2</f>
        <v>4.5</v>
      </c>
      <c r="M6">
        <v>16</v>
      </c>
      <c r="N6">
        <v>18.399999999999999</v>
      </c>
      <c r="O6">
        <f>(N6+16.1)/2</f>
        <v>17.25</v>
      </c>
      <c r="P6">
        <f>(N6-M6)/2</f>
        <v>1.1999999999999993</v>
      </c>
      <c r="Q6">
        <f>(N6-P6)/P6</f>
        <v>14.333333333333341</v>
      </c>
      <c r="R6">
        <f>(G*P6)/(8*Q6^3*L6)</f>
        <v>0.89426088268957249</v>
      </c>
      <c r="S6">
        <f>R6/0.175126835</f>
        <v>5.1063612420653435</v>
      </c>
    </row>
    <row r="7" spans="1:19" x14ac:dyDescent="0.25">
      <c r="A7" s="2"/>
      <c r="B7" s="6"/>
      <c r="C7" s="6" t="s">
        <v>11</v>
      </c>
      <c r="D7" s="6" t="s">
        <v>1</v>
      </c>
      <c r="E7" t="s">
        <v>25</v>
      </c>
      <c r="F7" s="4">
        <f t="shared" si="0"/>
        <v>0.8471945204427529</v>
      </c>
      <c r="G7" s="4">
        <f t="shared" si="1"/>
        <v>4.8376053872197993</v>
      </c>
      <c r="H7" s="4"/>
      <c r="I7" s="2"/>
      <c r="J7">
        <v>1.18</v>
      </c>
      <c r="K7">
        <v>6.75</v>
      </c>
      <c r="L7">
        <f>K7-2</f>
        <v>4.75</v>
      </c>
      <c r="M7">
        <v>16</v>
      </c>
      <c r="N7">
        <v>18.399999999999999</v>
      </c>
      <c r="O7">
        <f t="shared" ref="O7:O23" si="2">(N7+16.1)/2</f>
        <v>17.25</v>
      </c>
      <c r="P7">
        <f>(N7-M7)/2</f>
        <v>1.1999999999999993</v>
      </c>
      <c r="Q7">
        <f>(N7-P7)/P7</f>
        <v>14.333333333333341</v>
      </c>
      <c r="R7">
        <f>(G*P7)/(8*Q7^3*L7)</f>
        <v>0.8471945204427529</v>
      </c>
      <c r="S7">
        <f>R7/0.175126835</f>
        <v>4.8376053872197993</v>
      </c>
    </row>
    <row r="8" spans="1:19" x14ac:dyDescent="0.25">
      <c r="A8" s="2"/>
      <c r="B8" s="6" t="s">
        <v>8</v>
      </c>
      <c r="C8" s="6" t="s">
        <v>12</v>
      </c>
      <c r="D8" s="6" t="s">
        <v>2</v>
      </c>
      <c r="E8" t="s">
        <v>26</v>
      </c>
      <c r="F8" s="4">
        <f t="shared" si="0"/>
        <v>0.80483479442061523</v>
      </c>
      <c r="G8" s="4">
        <f t="shared" si="1"/>
        <v>4.5957251178588088</v>
      </c>
      <c r="H8" s="4"/>
      <c r="I8" s="2"/>
      <c r="J8">
        <v>1.18</v>
      </c>
      <c r="K8">
        <v>7</v>
      </c>
      <c r="L8">
        <f>K8-2</f>
        <v>5</v>
      </c>
      <c r="M8">
        <v>16</v>
      </c>
      <c r="N8">
        <v>18.399999999999999</v>
      </c>
      <c r="O8">
        <v>17.25</v>
      </c>
      <c r="P8">
        <f>(N8-M8)/2</f>
        <v>1.1999999999999993</v>
      </c>
      <c r="Q8">
        <f>(N8-P8)/P8</f>
        <v>14.333333333333341</v>
      </c>
      <c r="R8">
        <f>(G*P8)/(8*Q8^3*L8)</f>
        <v>0.80483479442061523</v>
      </c>
      <c r="S8">
        <f>R8/0.175126835</f>
        <v>4.5957251178588088</v>
      </c>
    </row>
    <row r="9" spans="1:19" x14ac:dyDescent="0.25">
      <c r="A9" s="2"/>
      <c r="B9" s="6"/>
      <c r="C9" s="6" t="s">
        <v>13</v>
      </c>
      <c r="D9" s="6" t="s">
        <v>3</v>
      </c>
      <c r="E9" t="s">
        <v>27</v>
      </c>
      <c r="F9" s="4">
        <f t="shared" si="0"/>
        <v>0.67069566201717934</v>
      </c>
      <c r="G9" s="4">
        <f t="shared" si="1"/>
        <v>3.8297709315490072</v>
      </c>
      <c r="H9" s="4"/>
      <c r="I9" s="2"/>
      <c r="J9">
        <v>1.18</v>
      </c>
      <c r="K9">
        <v>8</v>
      </c>
      <c r="L9">
        <f>K9-2</f>
        <v>6</v>
      </c>
      <c r="M9">
        <v>16</v>
      </c>
      <c r="N9">
        <v>18.399999999999999</v>
      </c>
      <c r="O9">
        <f t="shared" si="2"/>
        <v>17.25</v>
      </c>
      <c r="P9">
        <f>(N9-M9)/2</f>
        <v>1.1999999999999993</v>
      </c>
      <c r="Q9">
        <f>(N9-P9)/P9</f>
        <v>14.333333333333341</v>
      </c>
      <c r="R9">
        <f>(G*P9)/(8*Q9^3*L9)</f>
        <v>0.67069566201717934</v>
      </c>
      <c r="S9">
        <f>R9/0.175126835</f>
        <v>3.8297709315490072</v>
      </c>
    </row>
    <row r="10" spans="1:19" x14ac:dyDescent="0.25">
      <c r="A10" s="2"/>
      <c r="B10" s="6" t="s">
        <v>7</v>
      </c>
      <c r="C10" s="6" t="s">
        <v>14</v>
      </c>
      <c r="D10" s="6" t="s">
        <v>4</v>
      </c>
      <c r="E10" t="s">
        <v>28</v>
      </c>
      <c r="F10" s="4">
        <f t="shared" si="0"/>
        <v>0.64386783553649218</v>
      </c>
      <c r="G10" s="4">
        <f t="shared" si="1"/>
        <v>3.676580094287047</v>
      </c>
      <c r="H10" s="4"/>
      <c r="I10" s="2"/>
      <c r="J10">
        <v>1.18</v>
      </c>
      <c r="K10">
        <v>8.25</v>
      </c>
      <c r="L10">
        <f>K10-2</f>
        <v>6.25</v>
      </c>
      <c r="M10">
        <v>16</v>
      </c>
      <c r="N10">
        <v>18.399999999999999</v>
      </c>
      <c r="O10">
        <f t="shared" si="2"/>
        <v>17.25</v>
      </c>
      <c r="P10">
        <f>(N10-M10)/2</f>
        <v>1.1999999999999993</v>
      </c>
      <c r="Q10">
        <f>(N10-P10)/P10</f>
        <v>14.333333333333341</v>
      </c>
      <c r="R10">
        <f>(G*P10)/(8*Q10^3*L10)</f>
        <v>0.64386783553649218</v>
      </c>
      <c r="S10">
        <f>R10/0.175126835</f>
        <v>3.676580094287047</v>
      </c>
    </row>
    <row r="11" spans="1:1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9" x14ac:dyDescent="0.25">
      <c r="A12" s="2"/>
      <c r="B12" s="9" t="s">
        <v>23</v>
      </c>
      <c r="C12" s="10"/>
      <c r="D12" s="10"/>
      <c r="E12" s="10"/>
      <c r="F12" s="11"/>
      <c r="G12" s="12"/>
      <c r="H12" s="7"/>
      <c r="I12" s="2"/>
    </row>
    <row r="13" spans="1:19" x14ac:dyDescent="0.25">
      <c r="A13" s="2"/>
      <c r="B13" s="5" t="s">
        <v>20</v>
      </c>
      <c r="C13" s="5" t="s">
        <v>19</v>
      </c>
      <c r="D13" s="5" t="s">
        <v>9</v>
      </c>
      <c r="E13" s="1" t="s">
        <v>10</v>
      </c>
      <c r="F13" s="1" t="s">
        <v>52</v>
      </c>
      <c r="G13" s="1" t="s">
        <v>53</v>
      </c>
      <c r="H13" s="1"/>
      <c r="I13" s="2"/>
    </row>
    <row r="14" spans="1:19" x14ac:dyDescent="0.25">
      <c r="A14" s="2"/>
      <c r="B14" s="6" t="s">
        <v>6</v>
      </c>
      <c r="C14" s="6" t="s">
        <v>15</v>
      </c>
      <c r="D14" s="6" t="s">
        <v>0</v>
      </c>
      <c r="E14" t="s">
        <v>29</v>
      </c>
      <c r="F14" s="4">
        <f t="shared" ref="F14:F17" si="3">R14</f>
        <v>0.51924825446491307</v>
      </c>
      <c r="G14" s="4">
        <f t="shared" ref="G14:G17" si="4">S14</f>
        <v>2.9649839470056834</v>
      </c>
      <c r="H14" s="4"/>
      <c r="I14" s="2"/>
      <c r="J14">
        <v>1.18</v>
      </c>
      <c r="K14">
        <v>9.75</v>
      </c>
      <c r="L14">
        <f>K14-2</f>
        <v>7.75</v>
      </c>
      <c r="M14">
        <v>16</v>
      </c>
      <c r="N14">
        <v>18.399999999999999</v>
      </c>
      <c r="O14">
        <f t="shared" si="2"/>
        <v>17.25</v>
      </c>
      <c r="P14">
        <f>(N14-M14)/2</f>
        <v>1.1999999999999993</v>
      </c>
      <c r="Q14">
        <f>(N14-P14)/P14</f>
        <v>14.333333333333341</v>
      </c>
      <c r="R14">
        <f>(G*P14)/(8*Q14^3*L14)</f>
        <v>0.51924825446491307</v>
      </c>
      <c r="S14">
        <f>R14/0.175126835</f>
        <v>2.9649839470056834</v>
      </c>
    </row>
    <row r="15" spans="1:19" x14ac:dyDescent="0.25">
      <c r="A15" s="2"/>
      <c r="B15" s="6"/>
      <c r="C15" s="6" t="s">
        <v>16</v>
      </c>
      <c r="D15" s="6" t="s">
        <v>1</v>
      </c>
      <c r="E15" t="s">
        <v>30</v>
      </c>
      <c r="F15" s="4">
        <f t="shared" si="3"/>
        <v>0.50302174651288456</v>
      </c>
      <c r="G15" s="4">
        <f t="shared" si="4"/>
        <v>2.8723281986617559</v>
      </c>
      <c r="H15" s="4"/>
      <c r="I15" s="2"/>
      <c r="J15">
        <v>1.18</v>
      </c>
      <c r="K15">
        <v>10</v>
      </c>
      <c r="L15">
        <f>K15-2</f>
        <v>8</v>
      </c>
      <c r="M15">
        <v>16</v>
      </c>
      <c r="N15">
        <v>18.399999999999999</v>
      </c>
      <c r="O15">
        <f t="shared" si="2"/>
        <v>17.25</v>
      </c>
      <c r="P15">
        <f>(N15-M15)/2</f>
        <v>1.1999999999999993</v>
      </c>
      <c r="Q15">
        <f>(N15-P15)/P15</f>
        <v>14.333333333333341</v>
      </c>
      <c r="R15">
        <f>(G*P15)/(8*Q15^3*L15)</f>
        <v>0.50302174651288456</v>
      </c>
      <c r="S15">
        <f>R15/0.175126835</f>
        <v>2.8723281986617559</v>
      </c>
    </row>
    <row r="16" spans="1:19" x14ac:dyDescent="0.25">
      <c r="A16" s="2"/>
      <c r="B16" s="6"/>
      <c r="C16" s="6" t="s">
        <v>17</v>
      </c>
      <c r="D16" s="6" t="s">
        <v>2</v>
      </c>
      <c r="E16" t="s">
        <v>31</v>
      </c>
      <c r="F16" s="4">
        <f t="shared" si="3"/>
        <v>0.48309411429808835</v>
      </c>
      <c r="G16" s="4">
        <f t="shared" si="4"/>
        <v>2.7585384861097291</v>
      </c>
      <c r="H16" s="4"/>
      <c r="I16" s="2"/>
      <c r="J16">
        <v>1.18</v>
      </c>
      <c r="K16">
        <v>10.33</v>
      </c>
      <c r="L16">
        <f>K16-2</f>
        <v>8.33</v>
      </c>
      <c r="M16">
        <v>16</v>
      </c>
      <c r="N16">
        <v>18.399999999999999</v>
      </c>
      <c r="O16">
        <f t="shared" si="2"/>
        <v>17.25</v>
      </c>
      <c r="P16">
        <f>(N16-M16)/2</f>
        <v>1.1999999999999993</v>
      </c>
      <c r="Q16">
        <f>(N16-P16)/P16</f>
        <v>14.333333333333341</v>
      </c>
      <c r="R16">
        <f>(G*P16)/(8*Q16^3*L16)</f>
        <v>0.48309411429808835</v>
      </c>
      <c r="S16">
        <f>R16/0.175126835</f>
        <v>2.7585384861097291</v>
      </c>
    </row>
    <row r="17" spans="1:19" x14ac:dyDescent="0.25">
      <c r="A17" s="2"/>
      <c r="B17" s="6" t="s">
        <v>7</v>
      </c>
      <c r="C17" s="6" t="s">
        <v>18</v>
      </c>
      <c r="D17" s="6" t="s">
        <v>5</v>
      </c>
      <c r="E17" t="s">
        <v>32</v>
      </c>
      <c r="F17" s="4">
        <f t="shared" si="3"/>
        <v>0.47343223201212664</v>
      </c>
      <c r="G17" s="4">
        <f t="shared" si="4"/>
        <v>2.7033677163875347</v>
      </c>
      <c r="H17" s="4"/>
      <c r="I17" s="2"/>
      <c r="J17">
        <v>1.18</v>
      </c>
      <c r="K17">
        <v>10.5</v>
      </c>
      <c r="L17">
        <f>K17-2</f>
        <v>8.5</v>
      </c>
      <c r="M17">
        <v>16</v>
      </c>
      <c r="N17">
        <v>18.399999999999999</v>
      </c>
      <c r="O17">
        <f t="shared" si="2"/>
        <v>17.25</v>
      </c>
      <c r="P17">
        <f>(N17-M17)/2</f>
        <v>1.1999999999999993</v>
      </c>
      <c r="Q17">
        <f>(N17-P17)/P17</f>
        <v>14.333333333333341</v>
      </c>
      <c r="R17">
        <f>(G*P17)/(8*Q17^3*L17)</f>
        <v>0.47343223201212664</v>
      </c>
      <c r="S17">
        <f>R17/0.175126835</f>
        <v>2.7033677163875347</v>
      </c>
    </row>
    <row r="18" spans="1:1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19" x14ac:dyDescent="0.25">
      <c r="I19" t="s">
        <v>54</v>
      </c>
      <c r="K19">
        <v>12.66</v>
      </c>
      <c r="L19">
        <f>K19-2</f>
        <v>10.66</v>
      </c>
      <c r="M19">
        <v>16.5</v>
      </c>
      <c r="N19">
        <v>19.100000000000001</v>
      </c>
      <c r="O19">
        <f t="shared" si="2"/>
        <v>17.600000000000001</v>
      </c>
      <c r="P19">
        <f>(N19-M19)/2</f>
        <v>1.3000000000000007</v>
      </c>
      <c r="Q19">
        <f>(N19-P19)/P19</f>
        <v>13.692307692307685</v>
      </c>
      <c r="R19">
        <f>(G*P19)/(8*Q19^3*L19)</f>
        <v>0.46913010342022066</v>
      </c>
      <c r="S19">
        <f>R19/0.175126835</f>
        <v>2.6788019290145946</v>
      </c>
    </row>
    <row r="22" spans="1:19" x14ac:dyDescent="0.25">
      <c r="I22" s="8" t="s">
        <v>55</v>
      </c>
      <c r="J22">
        <v>1.2</v>
      </c>
      <c r="K22">
        <v>10.5</v>
      </c>
      <c r="L22">
        <v>8.5</v>
      </c>
      <c r="M22">
        <v>16.2</v>
      </c>
      <c r="N22">
        <v>18.55</v>
      </c>
      <c r="O22">
        <f t="shared" si="2"/>
        <v>17.325000000000003</v>
      </c>
      <c r="P22">
        <f>(N22-M22)/2</f>
        <v>1.1750000000000007</v>
      </c>
      <c r="Q22">
        <f>(N22-P22)/P22</f>
        <v>14.787234042553182</v>
      </c>
      <c r="R22">
        <f>(G*P22)/(8*Q22^3*L22)</f>
        <v>0.42217761802882092</v>
      </c>
      <c r="S22">
        <f>R22/0.175126835</f>
        <v>2.4106963277719311</v>
      </c>
    </row>
    <row r="23" spans="1:19" x14ac:dyDescent="0.25">
      <c r="I23" s="8" t="s">
        <v>56</v>
      </c>
      <c r="J23">
        <v>1.2</v>
      </c>
      <c r="K23">
        <v>7</v>
      </c>
      <c r="L23">
        <v>5</v>
      </c>
      <c r="M23">
        <v>16</v>
      </c>
      <c r="N23">
        <v>18.18</v>
      </c>
      <c r="O23">
        <f t="shared" si="2"/>
        <v>17.14</v>
      </c>
      <c r="P23">
        <f>(N23-M23)/2</f>
        <v>1.0899999999999999</v>
      </c>
      <c r="Q23">
        <f>(N23-P23)/P23</f>
        <v>15.67889908256881</v>
      </c>
      <c r="R23">
        <f>(G*P23)/(8*Q23^3*L23)</f>
        <v>0.55853051246467267</v>
      </c>
      <c r="S23">
        <f>R23/0.175126835</f>
        <v>3.1892914210701782</v>
      </c>
    </row>
    <row r="27" spans="1:19" x14ac:dyDescent="0.25">
      <c r="B27" s="3" t="s">
        <v>33</v>
      </c>
    </row>
    <row r="29" spans="1:19" x14ac:dyDescent="0.25">
      <c r="B29" s="3" t="s">
        <v>34</v>
      </c>
    </row>
    <row r="30" spans="1:19" x14ac:dyDescent="0.25">
      <c r="B30" s="3" t="s">
        <v>35</v>
      </c>
    </row>
    <row r="31" spans="1:19" x14ac:dyDescent="0.25">
      <c r="B31" s="3" t="s">
        <v>36</v>
      </c>
    </row>
    <row r="32" spans="1:19" x14ac:dyDescent="0.25">
      <c r="B32" s="3" t="s">
        <v>37</v>
      </c>
    </row>
    <row r="33" spans="2:2" x14ac:dyDescent="0.25">
      <c r="B33" s="3" t="s">
        <v>38</v>
      </c>
    </row>
  </sheetData>
  <mergeCells count="2">
    <mergeCell ref="B12:G12"/>
    <mergeCell ref="B4:G4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 Lewis</dc:creator>
  <cp:lastModifiedBy>Neal Lewis</cp:lastModifiedBy>
  <dcterms:created xsi:type="dcterms:W3CDTF">2014-07-10T14:02:33Z</dcterms:created>
  <dcterms:modified xsi:type="dcterms:W3CDTF">2014-08-12T01:56:33Z</dcterms:modified>
</cp:coreProperties>
</file>