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13"/>
  <workbookPr/>
  <mc:AlternateContent xmlns:mc="http://schemas.openxmlformats.org/markup-compatibility/2006">
    <mc:Choice Requires="x15">
      <x15ac:absPath xmlns:x15ac="http://schemas.microsoft.com/office/spreadsheetml/2010/11/ac" url="https://d.docs.live.net/9df6d9418cbc92f0/"/>
    </mc:Choice>
  </mc:AlternateContent>
  <bookViews>
    <workbookView xWindow="0" yWindow="0" windowWidth="7500" windowHeight="13335" tabRatio="500" xr2:uid="{00000000-000D-0000-FFFF-FFFF00000000}"/>
  </bookViews>
  <sheets>
    <sheet name="Selector" sheetId="2" r:id="rId1"/>
    <sheet name="All Settings" sheetId="5" r:id="rId2"/>
  </sheets>
  <definedNames>
    <definedName name="_xlnm._FilterDatabase" localSheetId="1" hidden="1">'All Settings'!$A$1:$H$290</definedName>
  </definedNames>
  <calcPr calcId="171026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0" i="5" l="1"/>
  <c r="G129" i="5"/>
  <c r="G171" i="5"/>
  <c r="G123" i="5"/>
  <c r="G165" i="5"/>
  <c r="G118" i="5"/>
  <c r="G148" i="5"/>
  <c r="G176" i="5"/>
  <c r="G196" i="5"/>
  <c r="G105" i="5"/>
  <c r="G79" i="5"/>
  <c r="G206" i="5"/>
  <c r="G186" i="5"/>
  <c r="G111" i="5"/>
  <c r="G73" i="5"/>
  <c r="G216" i="5"/>
  <c r="G180" i="5"/>
  <c r="G85" i="5"/>
  <c r="G212" i="5"/>
  <c r="G115" i="5"/>
  <c r="G69" i="5"/>
  <c r="G191" i="5"/>
  <c r="G100" i="5"/>
  <c r="G222" i="5"/>
  <c r="G93" i="5"/>
  <c r="G202" i="5"/>
  <c r="G52" i="5"/>
  <c r="G248" i="5"/>
  <c r="G45" i="5"/>
  <c r="G241" i="5"/>
  <c r="G239" i="5"/>
  <c r="G58" i="5"/>
  <c r="G38" i="5"/>
  <c r="G249" i="5"/>
  <c r="G37" i="5"/>
  <c r="G233" i="5"/>
  <c r="G151" i="5"/>
  <c r="G63" i="5"/>
  <c r="G259" i="5"/>
  <c r="G34" i="5"/>
  <c r="G230" i="5"/>
  <c r="G143" i="5"/>
  <c r="G60" i="5"/>
  <c r="G256" i="5"/>
  <c r="G228" i="5"/>
  <c r="G42" i="5"/>
  <c r="G136" i="5"/>
  <c r="G161" i="5"/>
  <c r="G253" i="5"/>
  <c r="G65" i="5"/>
  <c r="G31" i="5"/>
  <c r="G133" i="5"/>
  <c r="G236" i="5"/>
  <c r="G55" i="5"/>
  <c r="G158" i="5"/>
  <c r="G260" i="5"/>
  <c r="G30" i="5"/>
  <c r="G226" i="5"/>
  <c r="G126" i="5"/>
  <c r="G49" i="5"/>
  <c r="G147" i="5"/>
  <c r="G245" i="5"/>
  <c r="G168" i="5"/>
  <c r="G67" i="5"/>
  <c r="G263" i="5"/>
  <c r="G87" i="5"/>
  <c r="G271" i="5"/>
  <c r="G24" i="5"/>
  <c r="G214" i="5"/>
  <c r="G15" i="5"/>
  <c r="G188" i="5"/>
  <c r="G97" i="5"/>
  <c r="G274" i="5"/>
  <c r="G77" i="5"/>
  <c r="G267" i="5"/>
  <c r="G95" i="5"/>
  <c r="G204" i="5"/>
  <c r="G26" i="5"/>
  <c r="G220" i="5"/>
  <c r="G13" i="5"/>
  <c r="G182" i="5"/>
  <c r="G89" i="5"/>
  <c r="G198" i="5"/>
  <c r="G107" i="5"/>
  <c r="G278" i="5"/>
  <c r="G71" i="5"/>
  <c r="G265" i="5"/>
  <c r="G17" i="5"/>
  <c r="G84" i="5"/>
  <c r="G194" i="5"/>
  <c r="G103" i="5"/>
  <c r="G211" i="5"/>
  <c r="G276" i="5"/>
  <c r="G28" i="5"/>
  <c r="G224" i="5"/>
  <c r="G11" i="5"/>
  <c r="G178" i="5"/>
  <c r="G82" i="5"/>
  <c r="G190" i="5"/>
  <c r="G269" i="5"/>
  <c r="G22" i="5"/>
  <c r="G99" i="5"/>
  <c r="G209" i="5"/>
  <c r="G113" i="5"/>
  <c r="G280" i="5"/>
  <c r="G75" i="5"/>
  <c r="G184" i="5"/>
  <c r="G20" i="5"/>
  <c r="G92" i="5"/>
  <c r="G201" i="5"/>
  <c r="G273" i="5"/>
  <c r="G109" i="5"/>
  <c r="G218" i="5"/>
  <c r="G7" i="5"/>
  <c r="G153" i="5"/>
  <c r="G287" i="5"/>
  <c r="G5" i="5"/>
  <c r="G139" i="5"/>
  <c r="G285" i="5"/>
  <c r="G137" i="5"/>
  <c r="G162" i="5"/>
  <c r="G130" i="5"/>
  <c r="G155" i="5"/>
  <c r="G4" i="5"/>
  <c r="G128" i="5"/>
  <c r="G284" i="5"/>
  <c r="G50" i="5"/>
  <c r="G150" i="5"/>
  <c r="G246" i="5"/>
  <c r="G9" i="5"/>
  <c r="G170" i="5"/>
  <c r="G289" i="5"/>
  <c r="G3" i="5"/>
  <c r="G122" i="5"/>
  <c r="G283" i="5"/>
  <c r="G46" i="5"/>
  <c r="G142" i="5"/>
  <c r="G242" i="5"/>
  <c r="G8" i="5"/>
  <c r="G164" i="5"/>
  <c r="G288" i="5"/>
  <c r="G120" i="5"/>
  <c r="G41" i="5"/>
  <c r="G135" i="5"/>
  <c r="G238" i="5"/>
  <c r="G57" i="5"/>
  <c r="G160" i="5"/>
  <c r="G252" i="5"/>
  <c r="G173" i="5"/>
  <c r="G119" i="5"/>
  <c r="G40" i="5"/>
  <c r="G132" i="5"/>
  <c r="G235" i="5"/>
  <c r="G54" i="5"/>
  <c r="G157" i="5"/>
  <c r="G251" i="5"/>
  <c r="G172" i="5"/>
  <c r="G2" i="5"/>
  <c r="G117" i="5"/>
  <c r="G282" i="5"/>
  <c r="G35" i="5"/>
  <c r="G125" i="5"/>
  <c r="G231" i="5"/>
  <c r="G6" i="5"/>
  <c r="G48" i="5"/>
  <c r="G146" i="5"/>
  <c r="G244" i="5"/>
  <c r="G286" i="5"/>
  <c r="G61" i="5"/>
  <c r="G167" i="5"/>
  <c r="G257" i="5"/>
  <c r="G10" i="5"/>
  <c r="G175" i="5"/>
  <c r="G290" i="5"/>
  <c r="G18" i="5"/>
  <c r="G195" i="5"/>
  <c r="G104" i="5"/>
  <c r="G277" i="5"/>
  <c r="G78" i="5"/>
  <c r="G268" i="5"/>
  <c r="G21" i="5"/>
  <c r="G205" i="5"/>
  <c r="G14" i="5"/>
  <c r="G185" i="5"/>
  <c r="G94" i="5"/>
  <c r="G203" i="5"/>
  <c r="G110" i="5"/>
  <c r="G279" i="5"/>
  <c r="G72" i="5"/>
  <c r="G266" i="5"/>
  <c r="G88" i="5"/>
  <c r="G197" i="5"/>
  <c r="G25" i="5"/>
  <c r="G215" i="5"/>
  <c r="G12" i="5"/>
  <c r="G179" i="5"/>
  <c r="G83" i="5"/>
  <c r="G193" i="5"/>
  <c r="G270" i="5"/>
  <c r="G23" i="5"/>
  <c r="G102" i="5"/>
  <c r="G210" i="5"/>
  <c r="G114" i="5"/>
  <c r="G281" i="5"/>
  <c r="G68" i="5"/>
  <c r="G264" i="5"/>
  <c r="G16" i="5"/>
  <c r="G81" i="5"/>
  <c r="G189" i="5"/>
  <c r="G98" i="5"/>
  <c r="G208" i="5"/>
  <c r="G275" i="5"/>
  <c r="G27" i="5"/>
  <c r="G221" i="5"/>
  <c r="G74" i="5"/>
  <c r="G183" i="5"/>
  <c r="G19" i="5"/>
  <c r="G91" i="5"/>
  <c r="G200" i="5"/>
  <c r="G272" i="5"/>
  <c r="G108" i="5"/>
  <c r="G217" i="5"/>
  <c r="G51" i="5"/>
  <c r="G247" i="5"/>
  <c r="G44" i="5"/>
  <c r="G240" i="5"/>
  <c r="G43" i="5"/>
  <c r="G254" i="5"/>
  <c r="G234" i="5"/>
  <c r="G53" i="5"/>
  <c r="G36" i="5"/>
  <c r="G232" i="5"/>
  <c r="G149" i="5"/>
  <c r="G62" i="5"/>
  <c r="G258" i="5"/>
  <c r="G33" i="5"/>
  <c r="G229" i="5"/>
  <c r="G141" i="5"/>
  <c r="G59" i="5"/>
  <c r="G255" i="5"/>
  <c r="G32" i="5"/>
  <c r="G134" i="5"/>
  <c r="G237" i="5"/>
  <c r="G56" i="5"/>
  <c r="G159" i="5"/>
  <c r="G261" i="5"/>
  <c r="G227" i="5"/>
  <c r="G39" i="5"/>
  <c r="G131" i="5"/>
  <c r="G156" i="5"/>
  <c r="G250" i="5"/>
  <c r="G64" i="5"/>
  <c r="G29" i="5"/>
  <c r="G225" i="5"/>
  <c r="G124" i="5"/>
  <c r="G47" i="5"/>
  <c r="G145" i="5"/>
  <c r="G243" i="5"/>
  <c r="G166" i="5"/>
  <c r="G66" i="5"/>
  <c r="G262" i="5"/>
  <c r="G86" i="5"/>
  <c r="G213" i="5"/>
  <c r="G187" i="5"/>
  <c r="G96" i="5"/>
  <c r="G76" i="5"/>
  <c r="G219" i="5"/>
  <c r="G181" i="5"/>
  <c r="G106" i="5"/>
  <c r="G70" i="5"/>
  <c r="G192" i="5"/>
  <c r="G101" i="5"/>
  <c r="G223" i="5"/>
  <c r="G177" i="5"/>
  <c r="G80" i="5"/>
  <c r="G207" i="5"/>
  <c r="G112" i="5"/>
  <c r="G90" i="5"/>
  <c r="G199" i="5"/>
  <c r="G152" i="5"/>
  <c r="G138" i="5"/>
  <c r="G127" i="5"/>
  <c r="G169" i="5"/>
  <c r="G121" i="5"/>
  <c r="G163" i="5"/>
  <c r="G116" i="5"/>
  <c r="G144" i="5"/>
  <c r="G174" i="5"/>
  <c r="G154" i="5"/>
  <c r="H13" i="5"/>
  <c r="H34" i="5"/>
  <c r="H33" i="5"/>
  <c r="H72" i="5"/>
  <c r="H73" i="5"/>
  <c r="H123" i="5"/>
  <c r="H121" i="5"/>
  <c r="H122" i="5"/>
  <c r="H182" i="5"/>
  <c r="H181" i="5"/>
  <c r="H230" i="5"/>
  <c r="H229" i="5"/>
  <c r="H266" i="5"/>
  <c r="H283" i="5"/>
  <c r="H46" i="5"/>
  <c r="H89" i="5"/>
  <c r="H88" i="5"/>
  <c r="H142" i="5"/>
  <c r="H143" i="5"/>
  <c r="H141" i="5"/>
  <c r="H198" i="5"/>
  <c r="H197" i="5"/>
  <c r="H242" i="5"/>
  <c r="H8" i="5"/>
  <c r="H25" i="5"/>
  <c r="H60" i="5"/>
  <c r="H59" i="5"/>
  <c r="H107" i="5"/>
  <c r="H106" i="5"/>
  <c r="H165" i="5"/>
  <c r="H163" i="5"/>
  <c r="H164" i="5"/>
  <c r="H215" i="5"/>
  <c r="H216" i="5"/>
  <c r="H256" i="5"/>
  <c r="H255" i="5"/>
  <c r="H278" i="5"/>
  <c r="H288" i="5"/>
  <c r="H4" i="5"/>
  <c r="H14" i="5"/>
  <c r="H37" i="5"/>
  <c r="H36" i="5"/>
  <c r="H77" i="5"/>
  <c r="H76" i="5"/>
  <c r="H129" i="5"/>
  <c r="H127" i="5"/>
  <c r="H128" i="5"/>
  <c r="H185" i="5"/>
  <c r="H186" i="5"/>
  <c r="H233" i="5"/>
  <c r="H232" i="5"/>
  <c r="H267" i="5"/>
  <c r="H284" i="5"/>
  <c r="H50" i="5"/>
  <c r="H95" i="5"/>
  <c r="H94" i="5"/>
  <c r="H150" i="5"/>
  <c r="H151" i="5"/>
  <c r="H149" i="5"/>
  <c r="H204" i="5"/>
  <c r="H203" i="5"/>
  <c r="H246" i="5"/>
  <c r="H9" i="5"/>
  <c r="H26" i="5"/>
  <c r="H63" i="5"/>
  <c r="H62" i="5"/>
  <c r="H110" i="5"/>
  <c r="H111" i="5"/>
  <c r="H171" i="5"/>
  <c r="H169" i="5"/>
  <c r="H170" i="5"/>
  <c r="H220" i="5"/>
  <c r="H219" i="5"/>
  <c r="H259" i="5"/>
  <c r="H258" i="5"/>
  <c r="H279" i="5"/>
  <c r="H289" i="5"/>
  <c r="H5" i="5"/>
  <c r="H45" i="5"/>
  <c r="H44" i="5"/>
  <c r="H140" i="5"/>
  <c r="H138" i="5"/>
  <c r="H139" i="5"/>
  <c r="H241" i="5"/>
  <c r="H240" i="5"/>
  <c r="H285" i="5"/>
  <c r="H7" i="5"/>
  <c r="H52" i="5"/>
  <c r="H51" i="5"/>
  <c r="H154" i="5"/>
  <c r="H152" i="5"/>
  <c r="H153" i="5"/>
  <c r="H248" i="5"/>
  <c r="H247" i="5"/>
  <c r="H287" i="5"/>
  <c r="H2" i="5"/>
  <c r="H30" i="5"/>
  <c r="H29" i="5"/>
  <c r="H118" i="5"/>
  <c r="H116" i="5"/>
  <c r="H117" i="5"/>
  <c r="H226" i="5"/>
  <c r="H225" i="5"/>
  <c r="H282" i="5"/>
  <c r="H35" i="5"/>
  <c r="H75" i="5"/>
  <c r="H74" i="5"/>
  <c r="H125" i="5"/>
  <c r="H126" i="5"/>
  <c r="H124" i="5"/>
  <c r="H184" i="5"/>
  <c r="H183" i="5"/>
  <c r="H231" i="5"/>
  <c r="H6" i="5"/>
  <c r="H20" i="5"/>
  <c r="H19" i="5"/>
  <c r="H48" i="5"/>
  <c r="H49" i="5"/>
  <c r="H47" i="5"/>
  <c r="H92" i="5"/>
  <c r="H91" i="5"/>
  <c r="H93" i="5"/>
  <c r="H90" i="5"/>
  <c r="H148" i="5"/>
  <c r="H144" i="5"/>
  <c r="H146" i="5"/>
  <c r="H147" i="5"/>
  <c r="H145" i="5"/>
  <c r="H201" i="5"/>
  <c r="H200" i="5"/>
  <c r="H202" i="5"/>
  <c r="H199" i="5"/>
  <c r="H244" i="5"/>
  <c r="H245" i="5"/>
  <c r="H243" i="5"/>
  <c r="H273" i="5"/>
  <c r="H272" i="5"/>
  <c r="H286" i="5"/>
  <c r="H61" i="5"/>
  <c r="H109" i="5"/>
  <c r="H108" i="5"/>
  <c r="H167" i="5"/>
  <c r="H168" i="5"/>
  <c r="H166" i="5"/>
  <c r="H218" i="5"/>
  <c r="H217" i="5"/>
  <c r="H257" i="5"/>
  <c r="H10" i="5"/>
  <c r="H67" i="5"/>
  <c r="H66" i="5"/>
  <c r="H176" i="5"/>
  <c r="H174" i="5"/>
  <c r="H175" i="5"/>
  <c r="H263" i="5"/>
  <c r="H262" i="5"/>
  <c r="H290" i="5"/>
  <c r="H11" i="5"/>
  <c r="H31" i="5"/>
  <c r="H68" i="5"/>
  <c r="H69" i="5"/>
  <c r="H119" i="5"/>
  <c r="H178" i="5"/>
  <c r="H177" i="5"/>
  <c r="H227" i="5"/>
  <c r="H264" i="5"/>
  <c r="H16" i="5"/>
  <c r="H40" i="5"/>
  <c r="H39" i="5"/>
  <c r="H82" i="5"/>
  <c r="H81" i="5"/>
  <c r="H80" i="5"/>
  <c r="H132" i="5"/>
  <c r="H133" i="5"/>
  <c r="H131" i="5"/>
  <c r="H190" i="5"/>
  <c r="H189" i="5"/>
  <c r="H191" i="5"/>
  <c r="H235" i="5"/>
  <c r="H236" i="5"/>
  <c r="H269" i="5"/>
  <c r="H22" i="5"/>
  <c r="H54" i="5"/>
  <c r="H55" i="5"/>
  <c r="H99" i="5"/>
  <c r="H98" i="5"/>
  <c r="H100" i="5"/>
  <c r="H157" i="5"/>
  <c r="H158" i="5"/>
  <c r="H156" i="5"/>
  <c r="H209" i="5"/>
  <c r="H208" i="5"/>
  <c r="H207" i="5"/>
  <c r="H251" i="5"/>
  <c r="H250" i="5"/>
  <c r="H275" i="5"/>
  <c r="H27" i="5"/>
  <c r="H64" i="5"/>
  <c r="H113" i="5"/>
  <c r="H112" i="5"/>
  <c r="H172" i="5"/>
  <c r="H221" i="5"/>
  <c r="H222" i="5"/>
  <c r="H260" i="5"/>
  <c r="H280" i="5"/>
  <c r="H12" i="5"/>
  <c r="H32" i="5"/>
  <c r="H71" i="5"/>
  <c r="H70" i="5"/>
  <c r="H120" i="5"/>
  <c r="H179" i="5"/>
  <c r="H180" i="5"/>
  <c r="H228" i="5"/>
  <c r="H265" i="5"/>
  <c r="H17" i="5"/>
  <c r="H41" i="5"/>
  <c r="H42" i="5"/>
  <c r="H84" i="5"/>
  <c r="H83" i="5"/>
  <c r="H85" i="5"/>
  <c r="H135" i="5"/>
  <c r="H136" i="5"/>
  <c r="H134" i="5"/>
  <c r="H194" i="5"/>
  <c r="H193" i="5"/>
  <c r="H192" i="5"/>
  <c r="H238" i="5"/>
  <c r="H237" i="5"/>
  <c r="H270" i="5"/>
  <c r="H23" i="5"/>
  <c r="H57" i="5"/>
  <c r="H56" i="5"/>
  <c r="H103" i="5"/>
  <c r="H102" i="5"/>
  <c r="H101" i="5"/>
  <c r="H160" i="5"/>
  <c r="H161" i="5"/>
  <c r="H159" i="5"/>
  <c r="H211" i="5"/>
  <c r="H210" i="5"/>
  <c r="H212" i="5"/>
  <c r="H252" i="5"/>
  <c r="H253" i="5"/>
  <c r="H276" i="5"/>
  <c r="H28" i="5"/>
  <c r="H65" i="5"/>
  <c r="H114" i="5"/>
  <c r="H115" i="5"/>
  <c r="H173" i="5"/>
  <c r="H224" i="5"/>
  <c r="H223" i="5"/>
  <c r="H261" i="5"/>
  <c r="H281" i="5"/>
  <c r="H15" i="5"/>
  <c r="H38" i="5"/>
  <c r="H78" i="5"/>
  <c r="H79" i="5"/>
  <c r="H130" i="5"/>
  <c r="H188" i="5"/>
  <c r="H187" i="5"/>
  <c r="H234" i="5"/>
  <c r="H268" i="5"/>
  <c r="H21" i="5"/>
  <c r="H53" i="5"/>
  <c r="H97" i="5"/>
  <c r="H96" i="5"/>
  <c r="H155" i="5"/>
  <c r="H205" i="5"/>
  <c r="H206" i="5"/>
  <c r="H249" i="5"/>
  <c r="H274" i="5"/>
  <c r="H18" i="5"/>
  <c r="H43" i="5"/>
  <c r="H87" i="5"/>
  <c r="H86" i="5"/>
  <c r="H137" i="5"/>
  <c r="H195" i="5"/>
  <c r="H196" i="5"/>
  <c r="H239" i="5"/>
  <c r="H271" i="5"/>
  <c r="H24" i="5"/>
  <c r="H58" i="5"/>
  <c r="H104" i="5"/>
  <c r="H105" i="5"/>
  <c r="H162" i="5"/>
  <c r="H214" i="5"/>
  <c r="H213" i="5"/>
  <c r="H254" i="5"/>
  <c r="H277" i="5"/>
  <c r="H3" i="5"/>
  <c r="F3" i="5"/>
  <c r="E3" i="5"/>
  <c r="C135" i="5"/>
  <c r="D135" i="5"/>
  <c r="E135" i="5"/>
  <c r="F135" i="5"/>
  <c r="C194" i="5"/>
  <c r="D194" i="5"/>
  <c r="E194" i="5"/>
  <c r="F194" i="5"/>
  <c r="C83" i="5"/>
  <c r="D83" i="5"/>
  <c r="E83" i="5"/>
  <c r="F83" i="5"/>
  <c r="C201" i="5"/>
  <c r="D201" i="5"/>
  <c r="E201" i="5"/>
  <c r="F201" i="5"/>
  <c r="C91" i="5"/>
  <c r="D91" i="5"/>
  <c r="E91" i="5"/>
  <c r="F91" i="5"/>
  <c r="C157" i="5"/>
  <c r="D157" i="5"/>
  <c r="E157" i="5"/>
  <c r="F157" i="5"/>
  <c r="C209" i="5"/>
  <c r="D209" i="5"/>
  <c r="E209" i="5"/>
  <c r="F209" i="5"/>
  <c r="C98" i="5"/>
  <c r="D98" i="5"/>
  <c r="E98" i="5"/>
  <c r="F98" i="5"/>
  <c r="C128" i="5"/>
  <c r="D128" i="5"/>
  <c r="E128" i="5"/>
  <c r="F128" i="5"/>
  <c r="C233" i="5"/>
  <c r="D233" i="5"/>
  <c r="E233" i="5"/>
  <c r="F233" i="5"/>
  <c r="C36" i="5"/>
  <c r="D36" i="5"/>
  <c r="E36" i="5"/>
  <c r="F36" i="5"/>
  <c r="C245" i="5"/>
  <c r="D245" i="5"/>
  <c r="E245" i="5"/>
  <c r="F245" i="5"/>
  <c r="C47" i="5"/>
  <c r="D47" i="5"/>
  <c r="E47" i="5"/>
  <c r="F47" i="5"/>
  <c r="C164" i="5"/>
  <c r="D164" i="5"/>
  <c r="E164" i="5"/>
  <c r="F164" i="5"/>
  <c r="C256" i="5"/>
  <c r="D256" i="5"/>
  <c r="E256" i="5"/>
  <c r="F256" i="5"/>
  <c r="C59" i="5"/>
  <c r="D59" i="5"/>
  <c r="E59" i="5"/>
  <c r="F59" i="5"/>
  <c r="C146" i="5"/>
  <c r="D146" i="5"/>
  <c r="E146" i="5"/>
  <c r="F146" i="5"/>
  <c r="C204" i="5"/>
  <c r="D204" i="5"/>
  <c r="E204" i="5"/>
  <c r="F204" i="5"/>
  <c r="C94" i="5"/>
  <c r="D94" i="5"/>
  <c r="E94" i="5"/>
  <c r="F94" i="5"/>
  <c r="C211" i="5"/>
  <c r="D211" i="5"/>
  <c r="E211" i="5"/>
  <c r="F211" i="5"/>
  <c r="C102" i="5"/>
  <c r="D102" i="5"/>
  <c r="E102" i="5"/>
  <c r="F102" i="5"/>
  <c r="C167" i="5"/>
  <c r="D167" i="5"/>
  <c r="E167" i="5"/>
  <c r="F167" i="5"/>
  <c r="C218" i="5"/>
  <c r="D218" i="5"/>
  <c r="E218" i="5"/>
  <c r="F218" i="5"/>
  <c r="C108" i="5"/>
  <c r="D108" i="5"/>
  <c r="E108" i="5"/>
  <c r="F108" i="5"/>
  <c r="C137" i="5"/>
  <c r="D137" i="5"/>
  <c r="E137" i="5"/>
  <c r="F137" i="5"/>
  <c r="C239" i="5"/>
  <c r="D239" i="5"/>
  <c r="E239" i="5"/>
  <c r="F239" i="5"/>
  <c r="C43" i="5"/>
  <c r="D43" i="5"/>
  <c r="E43" i="5"/>
  <c r="F43" i="5"/>
  <c r="C253" i="5"/>
  <c r="D253" i="5"/>
  <c r="E253" i="5"/>
  <c r="F253" i="5"/>
  <c r="C56" i="5"/>
  <c r="D56" i="5"/>
  <c r="E56" i="5"/>
  <c r="F56" i="5"/>
  <c r="C172" i="5"/>
  <c r="D172" i="5"/>
  <c r="E172" i="5"/>
  <c r="F172" i="5"/>
  <c r="C260" i="5"/>
  <c r="D260" i="5"/>
  <c r="E260" i="5"/>
  <c r="F260" i="5"/>
  <c r="C64" i="5"/>
  <c r="D64" i="5"/>
  <c r="E64" i="5"/>
  <c r="F64" i="5"/>
  <c r="C160" i="5"/>
  <c r="D160" i="5"/>
  <c r="E160" i="5"/>
  <c r="F160" i="5"/>
  <c r="C95" i="5"/>
  <c r="D95" i="5"/>
  <c r="E95" i="5"/>
  <c r="F95" i="5"/>
  <c r="C151" i="5"/>
  <c r="D151" i="5"/>
  <c r="E151" i="5"/>
  <c r="F151" i="5"/>
  <c r="C50" i="5"/>
  <c r="D50" i="5"/>
  <c r="E50" i="5"/>
  <c r="F50" i="5"/>
  <c r="C161" i="5"/>
  <c r="D161" i="5"/>
  <c r="E161" i="5"/>
  <c r="F161" i="5"/>
  <c r="C57" i="5"/>
  <c r="D57" i="5"/>
  <c r="E57" i="5"/>
  <c r="F57" i="5"/>
  <c r="C109" i="5"/>
  <c r="D109" i="5"/>
  <c r="E109" i="5"/>
  <c r="F109" i="5"/>
  <c r="C168" i="5"/>
  <c r="D168" i="5"/>
  <c r="E168" i="5"/>
  <c r="F168" i="5"/>
  <c r="C61" i="5"/>
  <c r="D61" i="5"/>
  <c r="E61" i="5"/>
  <c r="F61" i="5"/>
  <c r="C87" i="5"/>
  <c r="D87" i="5"/>
  <c r="E87" i="5"/>
  <c r="F87" i="5"/>
  <c r="C196" i="5"/>
  <c r="D196" i="5"/>
  <c r="E196" i="5"/>
  <c r="F196" i="5"/>
  <c r="C18" i="5"/>
  <c r="D18" i="5"/>
  <c r="E18" i="5"/>
  <c r="F18" i="5"/>
  <c r="C212" i="5"/>
  <c r="D212" i="5"/>
  <c r="E212" i="5"/>
  <c r="F212" i="5"/>
  <c r="C23" i="5"/>
  <c r="D23" i="5"/>
  <c r="E23" i="5"/>
  <c r="F23" i="5"/>
  <c r="C113" i="5"/>
  <c r="D113" i="5"/>
  <c r="E113" i="5"/>
  <c r="F113" i="5"/>
  <c r="C222" i="5"/>
  <c r="D222" i="5"/>
  <c r="E222" i="5"/>
  <c r="F222" i="5"/>
  <c r="C27" i="5"/>
  <c r="D27" i="5"/>
  <c r="E27" i="5"/>
  <c r="F27" i="5"/>
  <c r="C103" i="5"/>
  <c r="D103" i="5"/>
  <c r="E103" i="5"/>
  <c r="F103" i="5"/>
  <c r="C203" i="5"/>
  <c r="D203" i="5"/>
  <c r="E203" i="5"/>
  <c r="F203" i="5"/>
  <c r="C246" i="5"/>
  <c r="D246" i="5"/>
  <c r="E246" i="5"/>
  <c r="F246" i="5"/>
  <c r="C149" i="5"/>
  <c r="D149" i="5"/>
  <c r="E149" i="5"/>
  <c r="F149" i="5"/>
  <c r="C252" i="5"/>
  <c r="D252" i="5"/>
  <c r="E252" i="5"/>
  <c r="F252" i="5"/>
  <c r="C159" i="5"/>
  <c r="D159" i="5"/>
  <c r="E159" i="5"/>
  <c r="F159" i="5"/>
  <c r="C217" i="5"/>
  <c r="D217" i="5"/>
  <c r="E217" i="5"/>
  <c r="F217" i="5"/>
  <c r="C257" i="5"/>
  <c r="D257" i="5"/>
  <c r="E257" i="5"/>
  <c r="F257" i="5"/>
  <c r="C166" i="5"/>
  <c r="D166" i="5"/>
  <c r="E166" i="5"/>
  <c r="F166" i="5"/>
  <c r="C195" i="5"/>
  <c r="D195" i="5"/>
  <c r="E195" i="5"/>
  <c r="F195" i="5"/>
  <c r="C271" i="5"/>
  <c r="D271" i="5"/>
  <c r="E271" i="5"/>
  <c r="F271" i="5"/>
  <c r="C86" i="5"/>
  <c r="D86" i="5"/>
  <c r="E86" i="5"/>
  <c r="F86" i="5"/>
  <c r="C276" i="5"/>
  <c r="D276" i="5"/>
  <c r="E276" i="5"/>
  <c r="F276" i="5"/>
  <c r="C101" i="5"/>
  <c r="D101" i="5"/>
  <c r="E101" i="5"/>
  <c r="F101" i="5"/>
  <c r="C221" i="5"/>
  <c r="D221" i="5"/>
  <c r="E221" i="5"/>
  <c r="F221" i="5"/>
  <c r="C280" i="5"/>
  <c r="D280" i="5"/>
  <c r="E280" i="5"/>
  <c r="F280" i="5"/>
  <c r="C112" i="5"/>
  <c r="D112" i="5"/>
  <c r="E112" i="5"/>
  <c r="F112" i="5"/>
  <c r="C210" i="5"/>
  <c r="D210" i="5"/>
  <c r="E210" i="5"/>
  <c r="F210" i="5"/>
  <c r="C84" i="5"/>
  <c r="D84" i="5"/>
  <c r="E84" i="5"/>
  <c r="F84" i="5"/>
  <c r="C136" i="5"/>
  <c r="D136" i="5"/>
  <c r="E136" i="5"/>
  <c r="F136" i="5"/>
  <c r="C41" i="5"/>
  <c r="D41" i="5"/>
  <c r="E41" i="5"/>
  <c r="F41" i="5"/>
  <c r="C147" i="5"/>
  <c r="D147" i="5"/>
  <c r="E147" i="5"/>
  <c r="F147" i="5"/>
  <c r="C48" i="5"/>
  <c r="D48" i="5"/>
  <c r="E48" i="5"/>
  <c r="F48" i="5"/>
  <c r="C99" i="5"/>
  <c r="D99" i="5"/>
  <c r="E99" i="5"/>
  <c r="F99" i="5"/>
  <c r="C158" i="5"/>
  <c r="D158" i="5"/>
  <c r="E158" i="5"/>
  <c r="F158" i="5"/>
  <c r="C54" i="5"/>
  <c r="D54" i="5"/>
  <c r="E54" i="5"/>
  <c r="F54" i="5"/>
  <c r="C77" i="5"/>
  <c r="D77" i="5"/>
  <c r="E77" i="5"/>
  <c r="F77" i="5"/>
  <c r="C186" i="5"/>
  <c r="D186" i="5"/>
  <c r="E186" i="5"/>
  <c r="F186" i="5"/>
  <c r="C14" i="5"/>
  <c r="D14" i="5"/>
  <c r="E14" i="5"/>
  <c r="F14" i="5"/>
  <c r="C202" i="5"/>
  <c r="D202" i="5"/>
  <c r="E202" i="5"/>
  <c r="F202" i="5"/>
  <c r="C19" i="5"/>
  <c r="D19" i="5"/>
  <c r="E19" i="5"/>
  <c r="F19" i="5"/>
  <c r="C107" i="5"/>
  <c r="D107" i="5"/>
  <c r="E107" i="5"/>
  <c r="F107" i="5"/>
  <c r="C216" i="5"/>
  <c r="D216" i="5"/>
  <c r="E216" i="5"/>
  <c r="F216" i="5"/>
  <c r="C25" i="5"/>
  <c r="D25" i="5"/>
  <c r="E25" i="5"/>
  <c r="F25" i="5"/>
  <c r="C92" i="5"/>
  <c r="D92" i="5"/>
  <c r="E92" i="5"/>
  <c r="F92" i="5"/>
  <c r="C193" i="5"/>
  <c r="D193" i="5"/>
  <c r="E193" i="5"/>
  <c r="F193" i="5"/>
  <c r="C238" i="5"/>
  <c r="D238" i="5"/>
  <c r="E238" i="5"/>
  <c r="F238" i="5"/>
  <c r="C134" i="5"/>
  <c r="D134" i="5"/>
  <c r="E134" i="5"/>
  <c r="F134" i="5"/>
  <c r="C244" i="5"/>
  <c r="D244" i="5"/>
  <c r="E244" i="5"/>
  <c r="F244" i="5"/>
  <c r="C145" i="5"/>
  <c r="D145" i="5"/>
  <c r="E145" i="5"/>
  <c r="F145" i="5"/>
  <c r="C208" i="5"/>
  <c r="D208" i="5"/>
  <c r="E208" i="5"/>
  <c r="F208" i="5"/>
  <c r="C251" i="5"/>
  <c r="D251" i="5"/>
  <c r="E251" i="5"/>
  <c r="F251" i="5"/>
  <c r="C156" i="5"/>
  <c r="D156" i="5"/>
  <c r="E156" i="5"/>
  <c r="F156" i="5"/>
  <c r="C185" i="5"/>
  <c r="D185" i="5"/>
  <c r="E185" i="5"/>
  <c r="F185" i="5"/>
  <c r="C267" i="5"/>
  <c r="D267" i="5"/>
  <c r="E267" i="5"/>
  <c r="F267" i="5"/>
  <c r="C76" i="5"/>
  <c r="D76" i="5"/>
  <c r="E76" i="5"/>
  <c r="F76" i="5"/>
  <c r="C273" i="5"/>
  <c r="D273" i="5"/>
  <c r="E273" i="5"/>
  <c r="F273" i="5"/>
  <c r="C90" i="5"/>
  <c r="D90" i="5"/>
  <c r="E90" i="5"/>
  <c r="F90" i="5"/>
  <c r="C215" i="5"/>
  <c r="D215" i="5"/>
  <c r="E215" i="5"/>
  <c r="F215" i="5"/>
  <c r="C278" i="5"/>
  <c r="D278" i="5"/>
  <c r="E278" i="5"/>
  <c r="F278" i="5"/>
  <c r="C106" i="5"/>
  <c r="D106" i="5"/>
  <c r="E106" i="5"/>
  <c r="F106" i="5"/>
  <c r="C200" i="5"/>
  <c r="D200" i="5"/>
  <c r="E200" i="5"/>
  <c r="F200" i="5"/>
  <c r="C125" i="5"/>
  <c r="D125" i="5"/>
  <c r="E125" i="5"/>
  <c r="F125" i="5"/>
  <c r="C184" i="5"/>
  <c r="D184" i="5"/>
  <c r="E184" i="5"/>
  <c r="F184" i="5"/>
  <c r="C74" i="5"/>
  <c r="D74" i="5"/>
  <c r="E74" i="5"/>
  <c r="F74" i="5"/>
  <c r="C190" i="5"/>
  <c r="D190" i="5"/>
  <c r="E190" i="5"/>
  <c r="F190" i="5"/>
  <c r="C81" i="5"/>
  <c r="D81" i="5"/>
  <c r="E81" i="5"/>
  <c r="F81" i="5"/>
  <c r="C142" i="5"/>
  <c r="D142" i="5"/>
  <c r="E142" i="5"/>
  <c r="F142" i="5"/>
  <c r="C198" i="5"/>
  <c r="D198" i="5"/>
  <c r="E198" i="5"/>
  <c r="F198" i="5"/>
  <c r="C88" i="5"/>
  <c r="D88" i="5"/>
  <c r="E88" i="5"/>
  <c r="F88" i="5"/>
  <c r="C120" i="5"/>
  <c r="D120" i="5"/>
  <c r="E120" i="5"/>
  <c r="F120" i="5"/>
  <c r="C228" i="5"/>
  <c r="D228" i="5"/>
  <c r="E228" i="5"/>
  <c r="F228" i="5"/>
  <c r="C32" i="5"/>
  <c r="D32" i="5"/>
  <c r="E32" i="5"/>
  <c r="F32" i="5"/>
  <c r="C236" i="5"/>
  <c r="D236" i="5"/>
  <c r="E236" i="5"/>
  <c r="F236" i="5"/>
  <c r="C39" i="5"/>
  <c r="D39" i="5"/>
  <c r="E39" i="5"/>
  <c r="F39" i="5"/>
  <c r="C155" i="5"/>
  <c r="D155" i="5"/>
  <c r="E155" i="5"/>
  <c r="F155" i="5"/>
  <c r="C249" i="5"/>
  <c r="D249" i="5"/>
  <c r="E249" i="5"/>
  <c r="F249" i="5"/>
  <c r="C53" i="5"/>
  <c r="D53" i="5"/>
  <c r="E53" i="5"/>
  <c r="F53" i="5"/>
  <c r="C132" i="5"/>
  <c r="D132" i="5"/>
  <c r="E132" i="5"/>
  <c r="F132" i="5"/>
  <c r="C75" i="5"/>
  <c r="D75" i="5"/>
  <c r="E75" i="5"/>
  <c r="F75" i="5"/>
  <c r="C126" i="5"/>
  <c r="D126" i="5"/>
  <c r="E126" i="5"/>
  <c r="F126" i="5"/>
  <c r="C35" i="5"/>
  <c r="D35" i="5"/>
  <c r="E35" i="5"/>
  <c r="F35" i="5"/>
  <c r="C133" i="5"/>
  <c r="D133" i="5"/>
  <c r="E133" i="5"/>
  <c r="F133" i="5"/>
  <c r="C40" i="5"/>
  <c r="D40" i="5"/>
  <c r="E40" i="5"/>
  <c r="F40" i="5"/>
  <c r="C89" i="5"/>
  <c r="D89" i="5"/>
  <c r="E89" i="5"/>
  <c r="F89" i="5"/>
  <c r="C143" i="5"/>
  <c r="D143" i="5"/>
  <c r="E143" i="5"/>
  <c r="F143" i="5"/>
  <c r="C46" i="5"/>
  <c r="D46" i="5"/>
  <c r="E46" i="5"/>
  <c r="F46" i="5"/>
  <c r="C71" i="5"/>
  <c r="D71" i="5"/>
  <c r="E71" i="5"/>
  <c r="F71" i="5"/>
  <c r="C180" i="5"/>
  <c r="D180" i="5"/>
  <c r="E180" i="5"/>
  <c r="F180" i="5"/>
  <c r="C12" i="5"/>
  <c r="D12" i="5"/>
  <c r="E12" i="5"/>
  <c r="F12" i="5"/>
  <c r="C191" i="5"/>
  <c r="D191" i="5"/>
  <c r="E191" i="5"/>
  <c r="F191" i="5"/>
  <c r="C16" i="5"/>
  <c r="D16" i="5"/>
  <c r="E16" i="5"/>
  <c r="F16" i="5"/>
  <c r="C97" i="5"/>
  <c r="D97" i="5"/>
  <c r="E97" i="5"/>
  <c r="F97" i="5"/>
  <c r="C206" i="5"/>
  <c r="D206" i="5"/>
  <c r="E206" i="5"/>
  <c r="F206" i="5"/>
  <c r="C21" i="5"/>
  <c r="D21" i="5"/>
  <c r="E21" i="5"/>
  <c r="F21" i="5"/>
  <c r="C82" i="5"/>
  <c r="D82" i="5"/>
  <c r="E82" i="5"/>
  <c r="F82" i="5"/>
  <c r="C183" i="5"/>
  <c r="D183" i="5"/>
  <c r="E183" i="5"/>
  <c r="F183" i="5"/>
  <c r="C231" i="5"/>
  <c r="D231" i="5"/>
  <c r="E231" i="5"/>
  <c r="F231" i="5"/>
  <c r="C124" i="5"/>
  <c r="D124" i="5"/>
  <c r="E124" i="5"/>
  <c r="F124" i="5"/>
  <c r="C235" i="5"/>
  <c r="D235" i="5"/>
  <c r="E235" i="5"/>
  <c r="F235" i="5"/>
  <c r="C131" i="5"/>
  <c r="D131" i="5"/>
  <c r="E131" i="5"/>
  <c r="F131" i="5"/>
  <c r="C197" i="5"/>
  <c r="D197" i="5"/>
  <c r="E197" i="5"/>
  <c r="F197" i="5"/>
  <c r="C242" i="5"/>
  <c r="D242" i="5"/>
  <c r="E242" i="5"/>
  <c r="F242" i="5"/>
  <c r="C141" i="5"/>
  <c r="D141" i="5"/>
  <c r="E141" i="5"/>
  <c r="F141" i="5"/>
  <c r="C179" i="5"/>
  <c r="D179" i="5"/>
  <c r="E179" i="5"/>
  <c r="F179" i="5"/>
  <c r="C265" i="5"/>
  <c r="D265" i="5"/>
  <c r="E265" i="5"/>
  <c r="F265" i="5"/>
  <c r="C70" i="5"/>
  <c r="D70" i="5"/>
  <c r="E70" i="5"/>
  <c r="F70" i="5"/>
  <c r="C269" i="5"/>
  <c r="D269" i="5"/>
  <c r="E269" i="5"/>
  <c r="F269" i="5"/>
  <c r="C80" i="5"/>
  <c r="D80" i="5"/>
  <c r="E80" i="5"/>
  <c r="F80" i="5"/>
  <c r="C205" i="5"/>
  <c r="D205" i="5"/>
  <c r="E205" i="5"/>
  <c r="F205" i="5"/>
  <c r="C274" i="5"/>
  <c r="D274" i="5"/>
  <c r="E274" i="5"/>
  <c r="F274" i="5"/>
  <c r="C96" i="5"/>
  <c r="D96" i="5"/>
  <c r="E96" i="5"/>
  <c r="F96" i="5"/>
  <c r="C189" i="5"/>
  <c r="D189" i="5"/>
  <c r="E189" i="5"/>
  <c r="F189" i="5"/>
  <c r="C162" i="5"/>
  <c r="D162" i="5"/>
  <c r="E162" i="5"/>
  <c r="F162" i="5"/>
  <c r="C214" i="5"/>
  <c r="D214" i="5"/>
  <c r="E214" i="5"/>
  <c r="F214" i="5"/>
  <c r="C104" i="5"/>
  <c r="D104" i="5"/>
  <c r="E104" i="5"/>
  <c r="F104" i="5"/>
  <c r="C220" i="5"/>
  <c r="D220" i="5"/>
  <c r="E220" i="5"/>
  <c r="F220" i="5"/>
  <c r="C110" i="5"/>
  <c r="D110" i="5"/>
  <c r="E110" i="5"/>
  <c r="F110" i="5"/>
  <c r="C173" i="5"/>
  <c r="D173" i="5"/>
  <c r="E173" i="5"/>
  <c r="F173" i="5"/>
  <c r="C224" i="5"/>
  <c r="D224" i="5"/>
  <c r="E224" i="5"/>
  <c r="F224" i="5"/>
  <c r="C114" i="5"/>
  <c r="D114" i="5"/>
  <c r="E114" i="5"/>
  <c r="F114" i="5"/>
  <c r="C153" i="5"/>
  <c r="D153" i="5"/>
  <c r="E153" i="5"/>
  <c r="F153" i="5"/>
  <c r="C248" i="5"/>
  <c r="D248" i="5"/>
  <c r="E248" i="5"/>
  <c r="F248" i="5"/>
  <c r="C51" i="5"/>
  <c r="D51" i="5"/>
  <c r="E51" i="5"/>
  <c r="F51" i="5"/>
  <c r="C259" i="5"/>
  <c r="D259" i="5"/>
  <c r="E259" i="5"/>
  <c r="F259" i="5"/>
  <c r="C62" i="5"/>
  <c r="D62" i="5"/>
  <c r="E62" i="5"/>
  <c r="F62" i="5"/>
  <c r="C175" i="5"/>
  <c r="D175" i="5"/>
  <c r="E175" i="5"/>
  <c r="F175" i="5"/>
  <c r="C263" i="5"/>
  <c r="D263" i="5"/>
  <c r="E263" i="5"/>
  <c r="F263" i="5"/>
  <c r="C66" i="5"/>
  <c r="D66" i="5"/>
  <c r="E66" i="5"/>
  <c r="F66" i="5"/>
  <c r="C170" i="5"/>
  <c r="D170" i="5"/>
  <c r="E170" i="5"/>
  <c r="F170" i="5"/>
  <c r="C58" i="5"/>
  <c r="D58" i="5"/>
  <c r="E58" i="5"/>
  <c r="F58" i="5"/>
  <c r="C105" i="5"/>
  <c r="D105" i="5"/>
  <c r="E105" i="5"/>
  <c r="F105" i="5"/>
  <c r="C24" i="5"/>
  <c r="D24" i="5"/>
  <c r="E24" i="5"/>
  <c r="F24" i="5"/>
  <c r="C111" i="5"/>
  <c r="D111" i="5"/>
  <c r="E111" i="5"/>
  <c r="F111" i="5"/>
  <c r="C26" i="5"/>
  <c r="D26" i="5"/>
  <c r="E26" i="5"/>
  <c r="F26" i="5"/>
  <c r="C65" i="5"/>
  <c r="D65" i="5"/>
  <c r="E65" i="5"/>
  <c r="F65" i="5"/>
  <c r="C115" i="5"/>
  <c r="D115" i="5"/>
  <c r="E115" i="5"/>
  <c r="F115" i="5"/>
  <c r="C28" i="5"/>
  <c r="D28" i="5"/>
  <c r="E28" i="5"/>
  <c r="F28" i="5"/>
  <c r="C52" i="5"/>
  <c r="D52" i="5"/>
  <c r="E52" i="5"/>
  <c r="F52" i="5"/>
  <c r="C154" i="5"/>
  <c r="D154" i="5"/>
  <c r="E154" i="5"/>
  <c r="F154" i="5"/>
  <c r="C7" i="5"/>
  <c r="D7" i="5"/>
  <c r="E7" i="5"/>
  <c r="F7" i="5"/>
  <c r="C171" i="5"/>
  <c r="D171" i="5"/>
  <c r="E171" i="5"/>
  <c r="F171" i="5"/>
  <c r="C9" i="5"/>
  <c r="D9" i="5"/>
  <c r="E9" i="5"/>
  <c r="F9" i="5"/>
  <c r="C67" i="5"/>
  <c r="D67" i="5"/>
  <c r="E67" i="5"/>
  <c r="F67" i="5"/>
  <c r="C176" i="5"/>
  <c r="D176" i="5"/>
  <c r="E176" i="5"/>
  <c r="F176" i="5"/>
  <c r="C10" i="5"/>
  <c r="D10" i="5"/>
  <c r="E10" i="5"/>
  <c r="F10" i="5"/>
  <c r="C63" i="5"/>
  <c r="D63" i="5"/>
  <c r="E63" i="5"/>
  <c r="F63" i="5"/>
  <c r="C254" i="5"/>
  <c r="D254" i="5"/>
  <c r="E254" i="5"/>
  <c r="F254" i="5"/>
  <c r="C277" i="5"/>
  <c r="D277" i="5"/>
  <c r="E277" i="5"/>
  <c r="F277" i="5"/>
  <c r="C213" i="5"/>
  <c r="D213" i="5"/>
  <c r="E213" i="5"/>
  <c r="F213" i="5"/>
  <c r="C279" i="5"/>
  <c r="D279" i="5"/>
  <c r="E279" i="5"/>
  <c r="F279" i="5"/>
  <c r="C219" i="5"/>
  <c r="D219" i="5"/>
  <c r="E219" i="5"/>
  <c r="F219" i="5"/>
  <c r="C261" i="5"/>
  <c r="D261" i="5"/>
  <c r="E261" i="5"/>
  <c r="F261" i="5"/>
  <c r="C281" i="5"/>
  <c r="D281" i="5"/>
  <c r="E281" i="5"/>
  <c r="F281" i="5"/>
  <c r="C223" i="5"/>
  <c r="D223" i="5"/>
  <c r="E223" i="5"/>
  <c r="F223" i="5"/>
  <c r="C247" i="5"/>
  <c r="D247" i="5"/>
  <c r="E247" i="5"/>
  <c r="F247" i="5"/>
  <c r="C287" i="5"/>
  <c r="D287" i="5"/>
  <c r="E287" i="5"/>
  <c r="F287" i="5"/>
  <c r="C152" i="5"/>
  <c r="D152" i="5"/>
  <c r="E152" i="5"/>
  <c r="F152" i="5"/>
  <c r="C289" i="5"/>
  <c r="D289" i="5"/>
  <c r="E289" i="5"/>
  <c r="F289" i="5"/>
  <c r="C169" i="5"/>
  <c r="D169" i="5"/>
  <c r="E169" i="5"/>
  <c r="F169" i="5"/>
  <c r="C262" i="5"/>
  <c r="D262" i="5"/>
  <c r="E262" i="5"/>
  <c r="F262" i="5"/>
  <c r="C290" i="5"/>
  <c r="D290" i="5"/>
  <c r="E290" i="5"/>
  <c r="F290" i="5"/>
  <c r="C174" i="5"/>
  <c r="D174" i="5"/>
  <c r="E174" i="5"/>
  <c r="F174" i="5"/>
  <c r="C258" i="5"/>
  <c r="D258" i="5"/>
  <c r="E258" i="5"/>
  <c r="F258" i="5"/>
  <c r="C42" i="5"/>
  <c r="D42" i="5"/>
  <c r="E42" i="5"/>
  <c r="F42" i="5"/>
  <c r="C85" i="5"/>
  <c r="D85" i="5"/>
  <c r="E85" i="5"/>
  <c r="F85" i="5"/>
  <c r="C17" i="5"/>
  <c r="D17" i="5"/>
  <c r="E17" i="5"/>
  <c r="F17" i="5"/>
  <c r="C93" i="5"/>
  <c r="D93" i="5"/>
  <c r="E93" i="5"/>
  <c r="F93" i="5"/>
  <c r="C20" i="5"/>
  <c r="D20" i="5"/>
  <c r="E20" i="5"/>
  <c r="F20" i="5"/>
  <c r="C55" i="5"/>
  <c r="D55" i="5"/>
  <c r="E55" i="5"/>
  <c r="F55" i="5"/>
  <c r="C100" i="5"/>
  <c r="D100" i="5"/>
  <c r="E100" i="5"/>
  <c r="F100" i="5"/>
  <c r="C22" i="5"/>
  <c r="D22" i="5"/>
  <c r="E22" i="5"/>
  <c r="F22" i="5"/>
  <c r="C37" i="5"/>
  <c r="D37" i="5"/>
  <c r="E37" i="5"/>
  <c r="F37" i="5"/>
  <c r="C129" i="5"/>
  <c r="D129" i="5"/>
  <c r="E129" i="5"/>
  <c r="F129" i="5"/>
  <c r="C4" i="5"/>
  <c r="D4" i="5"/>
  <c r="E4" i="5"/>
  <c r="F4" i="5"/>
  <c r="C148" i="5"/>
  <c r="D148" i="5"/>
  <c r="E148" i="5"/>
  <c r="F148" i="5"/>
  <c r="C6" i="5"/>
  <c r="D6" i="5"/>
  <c r="E6" i="5"/>
  <c r="F6" i="5"/>
  <c r="C60" i="5"/>
  <c r="D60" i="5"/>
  <c r="E60" i="5"/>
  <c r="F60" i="5"/>
  <c r="C165" i="5"/>
  <c r="D165" i="5"/>
  <c r="E165" i="5"/>
  <c r="F165" i="5"/>
  <c r="C8" i="5"/>
  <c r="D8" i="5"/>
  <c r="E8" i="5"/>
  <c r="F8" i="5"/>
  <c r="C49" i="5"/>
  <c r="D49" i="5"/>
  <c r="E49" i="5"/>
  <c r="F49" i="5"/>
  <c r="C237" i="5"/>
  <c r="D237" i="5"/>
  <c r="E237" i="5"/>
  <c r="F237" i="5"/>
  <c r="C270" i="5"/>
  <c r="D270" i="5"/>
  <c r="E270" i="5"/>
  <c r="F270" i="5"/>
  <c r="C192" i="5"/>
  <c r="D192" i="5"/>
  <c r="E192" i="5"/>
  <c r="F192" i="5"/>
  <c r="C272" i="5"/>
  <c r="D272" i="5"/>
  <c r="E272" i="5"/>
  <c r="F272" i="5"/>
  <c r="C199" i="5"/>
  <c r="D199" i="5"/>
  <c r="E199" i="5"/>
  <c r="F199" i="5"/>
  <c r="C250" i="5"/>
  <c r="D250" i="5"/>
  <c r="E250" i="5"/>
  <c r="F250" i="5"/>
  <c r="C275" i="5"/>
  <c r="D275" i="5"/>
  <c r="E275" i="5"/>
  <c r="F275" i="5"/>
  <c r="C207" i="5"/>
  <c r="D207" i="5"/>
  <c r="E207" i="5"/>
  <c r="F207" i="5"/>
  <c r="C232" i="5"/>
  <c r="D232" i="5"/>
  <c r="E232" i="5"/>
  <c r="F232" i="5"/>
  <c r="C284" i="5"/>
  <c r="D284" i="5"/>
  <c r="E284" i="5"/>
  <c r="F284" i="5"/>
  <c r="C127" i="5"/>
  <c r="D127" i="5"/>
  <c r="E127" i="5"/>
  <c r="F127" i="5"/>
  <c r="C286" i="5"/>
  <c r="D286" i="5"/>
  <c r="E286" i="5"/>
  <c r="F286" i="5"/>
  <c r="C144" i="5"/>
  <c r="D144" i="5"/>
  <c r="E144" i="5"/>
  <c r="F144" i="5"/>
  <c r="C255" i="5"/>
  <c r="D255" i="5"/>
  <c r="E255" i="5"/>
  <c r="F255" i="5"/>
  <c r="C288" i="5"/>
  <c r="D288" i="5"/>
  <c r="E288" i="5"/>
  <c r="F288" i="5"/>
  <c r="C163" i="5"/>
  <c r="D163" i="5"/>
  <c r="E163" i="5"/>
  <c r="F163" i="5"/>
  <c r="C243" i="5"/>
  <c r="D243" i="5"/>
  <c r="E243" i="5"/>
  <c r="F243" i="5"/>
  <c r="C119" i="5"/>
  <c r="D119" i="5"/>
  <c r="E119" i="5"/>
  <c r="F119" i="5"/>
  <c r="C178" i="5"/>
  <c r="D178" i="5"/>
  <c r="E178" i="5"/>
  <c r="F178" i="5"/>
  <c r="C68" i="5"/>
  <c r="D68" i="5"/>
  <c r="E68" i="5"/>
  <c r="F68" i="5"/>
  <c r="C182" i="5"/>
  <c r="D182" i="5"/>
  <c r="E182" i="5"/>
  <c r="F182" i="5"/>
  <c r="C72" i="5"/>
  <c r="D72" i="5"/>
  <c r="E72" i="5"/>
  <c r="F72" i="5"/>
  <c r="C130" i="5"/>
  <c r="D130" i="5"/>
  <c r="E130" i="5"/>
  <c r="F130" i="5"/>
  <c r="C188" i="5"/>
  <c r="D188" i="5"/>
  <c r="E188" i="5"/>
  <c r="F188" i="5"/>
  <c r="C78" i="5"/>
  <c r="D78" i="5"/>
  <c r="E78" i="5"/>
  <c r="F78" i="5"/>
  <c r="C117" i="5"/>
  <c r="D117" i="5"/>
  <c r="E117" i="5"/>
  <c r="F117" i="5"/>
  <c r="C226" i="5"/>
  <c r="D226" i="5"/>
  <c r="E226" i="5"/>
  <c r="F226" i="5"/>
  <c r="C29" i="5"/>
  <c r="D29" i="5"/>
  <c r="E29" i="5"/>
  <c r="F29" i="5"/>
  <c r="C230" i="5"/>
  <c r="D230" i="5"/>
  <c r="E230" i="5"/>
  <c r="F230" i="5"/>
  <c r="C33" i="5"/>
  <c r="D33" i="5"/>
  <c r="E33" i="5"/>
  <c r="F33" i="5"/>
  <c r="C139" i="5"/>
  <c r="D139" i="5"/>
  <c r="E139" i="5"/>
  <c r="F139" i="5"/>
  <c r="C241" i="5"/>
  <c r="D241" i="5"/>
  <c r="E241" i="5"/>
  <c r="F241" i="5"/>
  <c r="C44" i="5"/>
  <c r="D44" i="5"/>
  <c r="E44" i="5"/>
  <c r="F44" i="5"/>
  <c r="C122" i="5"/>
  <c r="D122" i="5"/>
  <c r="E122" i="5"/>
  <c r="F122" i="5"/>
  <c r="C31" i="5"/>
  <c r="D31" i="5"/>
  <c r="E31" i="5"/>
  <c r="F31" i="5"/>
  <c r="C69" i="5"/>
  <c r="D69" i="5"/>
  <c r="E69" i="5"/>
  <c r="F69" i="5"/>
  <c r="C11" i="5"/>
  <c r="D11" i="5"/>
  <c r="E11" i="5"/>
  <c r="F11" i="5"/>
  <c r="C73" i="5"/>
  <c r="D73" i="5"/>
  <c r="E73" i="5"/>
  <c r="F73" i="5"/>
  <c r="C13" i="5"/>
  <c r="D13" i="5"/>
  <c r="E13" i="5"/>
  <c r="F13" i="5"/>
  <c r="C38" i="5"/>
  <c r="D38" i="5"/>
  <c r="E38" i="5"/>
  <c r="F38" i="5"/>
  <c r="C79" i="5"/>
  <c r="D79" i="5"/>
  <c r="E79" i="5"/>
  <c r="F79" i="5"/>
  <c r="C15" i="5"/>
  <c r="D15" i="5"/>
  <c r="E15" i="5"/>
  <c r="F15" i="5"/>
  <c r="C30" i="5"/>
  <c r="D30" i="5"/>
  <c r="E30" i="5"/>
  <c r="F30" i="5"/>
  <c r="C118" i="5"/>
  <c r="D118" i="5"/>
  <c r="E118" i="5"/>
  <c r="F118" i="5"/>
  <c r="C2" i="5"/>
  <c r="D2" i="5"/>
  <c r="E2" i="5"/>
  <c r="F2" i="5"/>
  <c r="C123" i="5"/>
  <c r="D123" i="5"/>
  <c r="E123" i="5"/>
  <c r="F123" i="5"/>
  <c r="C3" i="5"/>
  <c r="D3" i="5"/>
  <c r="C45" i="5"/>
  <c r="D45" i="5"/>
  <c r="E45" i="5"/>
  <c r="F45" i="5"/>
  <c r="C140" i="5"/>
  <c r="D140" i="5"/>
  <c r="E140" i="5"/>
  <c r="F140" i="5"/>
  <c r="C5" i="5"/>
  <c r="D5" i="5"/>
  <c r="E5" i="5"/>
  <c r="F5" i="5"/>
  <c r="C34" i="5"/>
  <c r="D34" i="5"/>
  <c r="E34" i="5"/>
  <c r="F34" i="5"/>
  <c r="C227" i="5"/>
  <c r="D227" i="5"/>
  <c r="E227" i="5"/>
  <c r="F227" i="5"/>
  <c r="C264" i="5"/>
  <c r="D264" i="5"/>
  <c r="E264" i="5"/>
  <c r="F264" i="5"/>
  <c r="C177" i="5"/>
  <c r="D177" i="5"/>
  <c r="E177" i="5"/>
  <c r="F177" i="5"/>
  <c r="C266" i="5"/>
  <c r="D266" i="5"/>
  <c r="E266" i="5"/>
  <c r="F266" i="5"/>
  <c r="C181" i="5"/>
  <c r="D181" i="5"/>
  <c r="E181" i="5"/>
  <c r="F181" i="5"/>
  <c r="C234" i="5"/>
  <c r="D234" i="5"/>
  <c r="E234" i="5"/>
  <c r="F234" i="5"/>
  <c r="C268" i="5"/>
  <c r="D268" i="5"/>
  <c r="E268" i="5"/>
  <c r="F268" i="5"/>
  <c r="C187" i="5"/>
  <c r="D187" i="5"/>
  <c r="E187" i="5"/>
  <c r="F187" i="5"/>
  <c r="C225" i="5"/>
  <c r="D225" i="5"/>
  <c r="E225" i="5"/>
  <c r="F225" i="5"/>
  <c r="C282" i="5"/>
  <c r="D282" i="5"/>
  <c r="E282" i="5"/>
  <c r="F282" i="5"/>
  <c r="C116" i="5"/>
  <c r="D116" i="5"/>
  <c r="E116" i="5"/>
  <c r="F116" i="5"/>
  <c r="C283" i="5"/>
  <c r="D283" i="5"/>
  <c r="E283" i="5"/>
  <c r="F283" i="5"/>
  <c r="C121" i="5"/>
  <c r="D121" i="5"/>
  <c r="E121" i="5"/>
  <c r="F121" i="5"/>
  <c r="C240" i="5"/>
  <c r="D240" i="5"/>
  <c r="E240" i="5"/>
  <c r="F240" i="5"/>
  <c r="C285" i="5"/>
  <c r="D285" i="5"/>
  <c r="E285" i="5"/>
  <c r="F285" i="5"/>
  <c r="C138" i="5"/>
  <c r="D138" i="5"/>
  <c r="E138" i="5"/>
  <c r="F138" i="5"/>
  <c r="C229" i="5"/>
  <c r="D229" i="5"/>
  <c r="E229" i="5"/>
  <c r="F229" i="5"/>
  <c r="F150" i="5"/>
  <c r="AE56" i="2"/>
  <c r="E150" i="5"/>
  <c r="D150" i="5"/>
  <c r="AD56" i="2"/>
  <c r="C150" i="5"/>
  <c r="AC56" i="2"/>
  <c r="Q49" i="2"/>
  <c r="C49" i="2"/>
  <c r="AB56" i="2"/>
  <c r="X10" i="2"/>
  <c r="J10" i="2"/>
  <c r="Z36" i="2"/>
  <c r="V36" i="2"/>
  <c r="R36" i="2"/>
  <c r="K36" i="2"/>
  <c r="G36" i="2"/>
  <c r="C36" i="2"/>
  <c r="X34" i="2"/>
  <c r="V34" i="2"/>
  <c r="T34" i="2"/>
  <c r="I34" i="2"/>
  <c r="G34" i="2"/>
  <c r="E34" i="2"/>
  <c r="Z32" i="2"/>
  <c r="X32" i="2"/>
  <c r="V32" i="2"/>
  <c r="T32" i="2"/>
  <c r="R32" i="2"/>
  <c r="K32" i="2"/>
  <c r="I32" i="2"/>
  <c r="G32" i="2"/>
  <c r="E32" i="2"/>
  <c r="C32" i="2"/>
  <c r="X30" i="2"/>
  <c r="V30" i="2"/>
  <c r="T30" i="2"/>
  <c r="I30" i="2"/>
  <c r="G30" i="2"/>
  <c r="E30" i="2"/>
  <c r="Z28" i="2"/>
  <c r="V28" i="2"/>
  <c r="R28" i="2"/>
  <c r="K28" i="2"/>
  <c r="G28" i="2"/>
  <c r="C28" i="2"/>
  <c r="Z23" i="2"/>
  <c r="Z19" i="2"/>
  <c r="Z15" i="2"/>
  <c r="X21" i="2"/>
  <c r="X19" i="2"/>
  <c r="X17" i="2"/>
  <c r="V23" i="2"/>
  <c r="V21" i="2"/>
  <c r="V19" i="2"/>
  <c r="V17" i="2"/>
  <c r="V15" i="2"/>
  <c r="T21" i="2"/>
  <c r="T19" i="2"/>
  <c r="T17" i="2"/>
  <c r="R23" i="2"/>
  <c r="R19" i="2"/>
  <c r="R15" i="2"/>
  <c r="E19" i="2"/>
  <c r="E21" i="2"/>
  <c r="G21" i="2"/>
  <c r="I21" i="2"/>
  <c r="I19" i="2"/>
  <c r="I17" i="2"/>
  <c r="G17" i="2"/>
  <c r="E17" i="2"/>
  <c r="K19" i="2"/>
  <c r="K23" i="2"/>
  <c r="G19" i="2"/>
  <c r="G23" i="2"/>
  <c r="C23" i="2"/>
  <c r="C19" i="2"/>
  <c r="K15" i="2"/>
  <c r="G15" i="2"/>
  <c r="C15" i="2"/>
</calcChain>
</file>

<file path=xl/sharedStrings.xml><?xml version="1.0" encoding="utf-8"?>
<sst xmlns="http://schemas.openxmlformats.org/spreadsheetml/2006/main" count="643" uniqueCount="68">
  <si>
    <t>Anti-Squat</t>
  </si>
  <si>
    <t>Rear Toe</t>
  </si>
  <si>
    <t>C Mount</t>
  </si>
  <si>
    <t>1 in</t>
  </si>
  <si>
    <t>&lt;-select here</t>
  </si>
  <si>
    <t>D Mount</t>
  </si>
  <si>
    <t>.5 in</t>
  </si>
  <si>
    <t>Roll Centres</t>
  </si>
  <si>
    <t>Track Width</t>
  </si>
  <si>
    <t>Toe</t>
  </si>
  <si>
    <t>Anti-squat</t>
  </si>
  <si>
    <t>Roll centre</t>
  </si>
  <si>
    <t>Track width</t>
  </si>
  <si>
    <t xml:space="preserve">C mount </t>
  </si>
  <si>
    <t>D mount</t>
  </si>
  <si>
    <t>Toe change</t>
  </si>
  <si>
    <t>Anti-squat change</t>
  </si>
  <si>
    <t>Centre</t>
  </si>
  <si>
    <t>1 up</t>
  </si>
  <si>
    <t>1 up &amp; in</t>
  </si>
  <si>
    <t>1 down &amp; in</t>
  </si>
  <si>
    <t>1 down</t>
  </si>
  <si>
    <t>1 down &amp; out</t>
  </si>
  <si>
    <t>1 out</t>
  </si>
  <si>
    <t>1 up &amp; out</t>
  </si>
  <si>
    <t>.5 up</t>
  </si>
  <si>
    <t>.5 up &amp; in</t>
  </si>
  <si>
    <t>.5 down &amp; in</t>
  </si>
  <si>
    <t>.5 down</t>
  </si>
  <si>
    <t>.5 down &amp; out</t>
  </si>
  <si>
    <t>.5 out</t>
  </si>
  <si>
    <t>.5 up &amp; out</t>
  </si>
  <si>
    <t>Max height</t>
  </si>
  <si>
    <t>Max width</t>
  </si>
  <si>
    <t>Very high</t>
  </si>
  <si>
    <t>Very wide</t>
  </si>
  <si>
    <t>High</t>
  </si>
  <si>
    <t>Wide</t>
  </si>
  <si>
    <t>Slightly Higher</t>
  </si>
  <si>
    <t>Slightly Wider</t>
  </si>
  <si>
    <t>Medium</t>
  </si>
  <si>
    <t>Slightly Lower</t>
  </si>
  <si>
    <t>Slightly Narrower</t>
  </si>
  <si>
    <t>Low</t>
  </si>
  <si>
    <t>Narrow</t>
  </si>
  <si>
    <t>Very low</t>
  </si>
  <si>
    <t>Very narrow</t>
  </si>
  <si>
    <t>Max Low</t>
  </si>
  <si>
    <t>Max narrowness</t>
  </si>
  <si>
    <t>Roll Center</t>
  </si>
  <si>
    <t>Roll Centre numeric</t>
  </si>
  <si>
    <t>Track Width Numeric</t>
  </si>
  <si>
    <t>1 Up &amp; In</t>
  </si>
  <si>
    <t>1 Down &amp; Out</t>
  </si>
  <si>
    <t>1 Out</t>
  </si>
  <si>
    <t>1 In</t>
  </si>
  <si>
    <t>1 Up &amp; Out</t>
  </si>
  <si>
    <t>1 Down &amp; In</t>
  </si>
  <si>
    <t>.5 Down &amp; Out</t>
  </si>
  <si>
    <t>.5 Up &amp; In</t>
  </si>
  <si>
    <t>.5 Out</t>
  </si>
  <si>
    <t>.5 In</t>
  </si>
  <si>
    <t>.5 Up &amp; Out</t>
  </si>
  <si>
    <t>.5 Down &amp; In</t>
  </si>
  <si>
    <t>1 Up</t>
  </si>
  <si>
    <t>1 Down</t>
  </si>
  <si>
    <t>.5 Down</t>
  </si>
  <si>
    <t>.5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</si>
</sst>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&quot;°&quot;"/>
  </numFmts>
  <fonts count="39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3.5"/>
      <color rgb="FF000000"/>
      <name val="Arial"/>
    </font>
    <font>
      <b/>
      <sz val="12"/>
      <color rgb="FF446688"/>
      <name val="Arial"/>
    </font>
    <font>
      <b/>
      <sz val="12"/>
      <color rgb="FF886644"/>
      <name val="Arial"/>
    </font>
    <font>
      <b/>
      <sz val="12"/>
      <color rgb="FF448866"/>
      <name val="Arial"/>
    </font>
    <font>
      <b/>
      <sz val="12"/>
      <color rgb="FF664488"/>
      <name val="Arial"/>
    </font>
    <font>
      <b/>
      <sz val="12"/>
      <color rgb="FF0406D8"/>
      <name val="Arial"/>
    </font>
    <font>
      <b/>
      <sz val="12"/>
      <color rgb="FF4C6080"/>
      <name val="Arial"/>
    </font>
    <font>
      <b/>
      <sz val="12"/>
      <color rgb="FF460660"/>
      <name val="Arial"/>
    </font>
    <font>
      <b/>
      <sz val="12"/>
      <color rgb="FF065054"/>
      <name val="Arial"/>
    </font>
    <font>
      <b/>
      <sz val="12"/>
      <color rgb="FFF04000"/>
      <name val="Arial"/>
    </font>
    <font>
      <b/>
      <sz val="12"/>
      <color rgb="FF00040F"/>
      <name val="Arial"/>
    </font>
    <font>
      <b/>
      <sz val="12"/>
      <color rgb="FF006006"/>
      <name val="Arial"/>
    </font>
    <font>
      <b/>
      <sz val="12"/>
      <color rgb="FF600600"/>
      <name val="Arial"/>
    </font>
    <font>
      <b/>
      <sz val="12"/>
      <color rgb="FF6F06F0"/>
      <name val="Arial"/>
    </font>
    <font>
      <b/>
      <sz val="12"/>
      <color rgb="FFF60F60"/>
      <name val="Arial"/>
    </font>
    <font>
      <b/>
      <sz val="12"/>
      <color rgb="FFF68F68"/>
      <name val="Arial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rgb="FFF0600F"/>
      <name val="Arial"/>
      <family val="2"/>
    </font>
    <font>
      <b/>
      <i/>
      <sz val="13.5"/>
      <color rgb="FF000000"/>
      <name val="Arial"/>
      <family val="2"/>
    </font>
    <font>
      <b/>
      <i/>
      <sz val="13.5"/>
      <name val="Arial"/>
      <family val="2"/>
    </font>
    <font>
      <sz val="12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2"/>
      <color rgb="FF00B0F0"/>
      <name val="Arial"/>
      <family val="2"/>
    </font>
    <font>
      <b/>
      <sz val="12"/>
      <color rgb="FF7030A0"/>
      <name val="Arial"/>
      <family val="2"/>
    </font>
    <font>
      <b/>
      <sz val="12"/>
      <color rgb="FF002060"/>
      <name val="Arial"/>
      <family val="2"/>
    </font>
    <font>
      <b/>
      <sz val="12"/>
      <color rgb="FF92D050"/>
      <name val="Arial"/>
      <family val="2"/>
    </font>
    <font>
      <b/>
      <sz val="12"/>
      <color rgb="FFFFC000"/>
      <name val="Arial"/>
      <family val="2"/>
    </font>
    <font>
      <b/>
      <sz val="12"/>
      <color theme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/>
      <top/>
      <bottom style="thin">
        <color theme="9" tint="0.39994506668294322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 tint="0.39994506668294322"/>
      </top>
      <bottom/>
      <diagonal/>
    </border>
    <border>
      <left/>
      <right style="thin">
        <color theme="9"/>
      </right>
      <top style="thin">
        <color theme="9" tint="0.39994506668294322"/>
      </top>
      <bottom/>
      <diagonal/>
    </border>
    <border>
      <left style="thin">
        <color theme="9"/>
      </left>
      <right/>
      <top/>
      <bottom style="thin">
        <color theme="9" tint="0.39994506668294322"/>
      </bottom>
      <diagonal/>
    </border>
    <border>
      <left/>
      <right style="thin">
        <color theme="9"/>
      </right>
      <top/>
      <bottom style="thin">
        <color theme="9" tint="0.39994506668294322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</borders>
  <cellStyleXfs count="18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3" fillId="0" borderId="0" xfId="0" applyFont="1" applyAlignment="1">
      <alignment wrapText="1"/>
    </xf>
    <xf numFmtId="0" fontId="19" fillId="0" borderId="0" xfId="0" applyFont="1"/>
    <xf numFmtId="0" fontId="0" fillId="0" borderId="0" xfId="0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0" fontId="0" fillId="0" borderId="0" xfId="0" applyAlignment="1"/>
    <xf numFmtId="0" fontId="21" fillId="0" borderId="0" xfId="0" applyFont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/>
    </xf>
    <xf numFmtId="0" fontId="25" fillId="0" borderId="0" xfId="0" applyFont="1"/>
    <xf numFmtId="0" fontId="27" fillId="0" borderId="0" xfId="0" applyFont="1" applyAlignment="1">
      <alignment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2" fontId="26" fillId="0" borderId="0" xfId="0" applyNumberFormat="1" applyFont="1" applyAlignment="1">
      <alignment wrapText="1"/>
    </xf>
    <xf numFmtId="2" fontId="0" fillId="0" borderId="0" xfId="0" applyNumberFormat="1"/>
    <xf numFmtId="2" fontId="32" fillId="0" borderId="0" xfId="0" applyNumberFormat="1" applyFont="1"/>
    <xf numFmtId="2" fontId="31" fillId="0" borderId="0" xfId="0" applyNumberFormat="1" applyFont="1"/>
    <xf numFmtId="2" fontId="34" fillId="0" borderId="0" xfId="0" applyNumberFormat="1" applyFont="1"/>
    <xf numFmtId="2" fontId="37" fillId="0" borderId="0" xfId="0" applyNumberFormat="1" applyFont="1"/>
    <xf numFmtId="2" fontId="35" fillId="0" borderId="0" xfId="0" applyNumberFormat="1" applyFont="1"/>
    <xf numFmtId="2" fontId="29" fillId="0" borderId="0" xfId="0" applyNumberFormat="1" applyFont="1"/>
    <xf numFmtId="2" fontId="36" fillId="0" borderId="0" xfId="0" applyNumberFormat="1" applyFont="1"/>
    <xf numFmtId="2" fontId="33" fillId="0" borderId="0" xfId="0" applyNumberFormat="1" applyFont="1"/>
    <xf numFmtId="2" fontId="30" fillId="0" borderId="0" xfId="0" applyNumberFormat="1" applyFont="1"/>
    <xf numFmtId="2" fontId="27" fillId="0" borderId="0" xfId="0" applyNumberFormat="1" applyFont="1" applyAlignment="1">
      <alignment wrapText="1"/>
    </xf>
    <xf numFmtId="2" fontId="28" fillId="0" borderId="0" xfId="0" applyNumberFormat="1" applyFont="1"/>
    <xf numFmtId="0" fontId="38" fillId="0" borderId="0" xfId="0" applyFont="1"/>
    <xf numFmtId="0" fontId="0" fillId="0" borderId="9" xfId="0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6" borderId="12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</cellXfs>
  <cellStyles count="183">
    <cellStyle name="Followed Hyperlink" xfId="11" builtinId="9" hidden="1"/>
    <cellStyle name="Followed Hyperlink" xfId="37" builtinId="9" hidden="1"/>
    <cellStyle name="Followed Hyperlink" xfId="63" builtinId="9" hidden="1"/>
    <cellStyle name="Followed Hyperlink" xfId="51" builtinId="9" hidden="1"/>
    <cellStyle name="Followed Hyperlink" xfId="41" builtinId="9" hidden="1"/>
    <cellStyle name="Followed Hyperlink" xfId="31" builtinId="9" hidden="1"/>
    <cellStyle name="Followed Hyperlink" xfId="65" builtinId="9" hidden="1"/>
    <cellStyle name="Followed Hyperlink" xfId="81" builtinId="9" hidden="1"/>
    <cellStyle name="Followed Hyperlink" xfId="97" builtinId="9" hidden="1"/>
    <cellStyle name="Followed Hyperlink" xfId="113" builtinId="9" hidden="1"/>
    <cellStyle name="Followed Hyperlink" xfId="129" builtinId="9" hidden="1"/>
    <cellStyle name="Followed Hyperlink" xfId="145" builtinId="9" hidden="1"/>
    <cellStyle name="Followed Hyperlink" xfId="161" builtinId="9" hidden="1"/>
    <cellStyle name="Followed Hyperlink" xfId="111" builtinId="9" hidden="1"/>
    <cellStyle name="Followed Hyperlink" xfId="119" builtinId="9" hidden="1"/>
    <cellStyle name="Followed Hyperlink" xfId="131" builtinId="9" hidden="1"/>
    <cellStyle name="Followed Hyperlink" xfId="143" builtinId="9" hidden="1"/>
    <cellStyle name="Followed Hyperlink" xfId="151" builtinId="9" hidden="1"/>
    <cellStyle name="Followed Hyperlink" xfId="163" builtinId="9" hidden="1"/>
    <cellStyle name="Followed Hyperlink" xfId="175" builtinId="9" hidden="1"/>
    <cellStyle name="Followed Hyperlink" xfId="181" builtinId="9" hidden="1"/>
    <cellStyle name="Followed Hyperlink" xfId="177" builtinId="9" hidden="1"/>
    <cellStyle name="Followed Hyperlink" xfId="155" builtinId="9" hidden="1"/>
    <cellStyle name="Followed Hyperlink" xfId="123" builtinId="9" hidden="1"/>
    <cellStyle name="Followed Hyperlink" xfId="83" builtinId="9" hidden="1"/>
    <cellStyle name="Followed Hyperlink" xfId="95" builtinId="9" hidden="1"/>
    <cellStyle name="Followed Hyperlink" xfId="103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79" builtinId="9" hidden="1"/>
    <cellStyle name="Followed Hyperlink" xfId="91" builtinId="9" hidden="1"/>
    <cellStyle name="Followed Hyperlink" xfId="99" builtinId="9" hidden="1"/>
    <cellStyle name="Followed Hyperlink" xfId="87" builtinId="9" hidden="1"/>
    <cellStyle name="Followed Hyperlink" xfId="107" builtinId="9" hidden="1"/>
    <cellStyle name="Followed Hyperlink" xfId="139" builtinId="9" hidden="1"/>
    <cellStyle name="Followed Hyperlink" xfId="171" builtinId="9" hidden="1"/>
    <cellStyle name="Followed Hyperlink" xfId="173" builtinId="9" hidden="1"/>
    <cellStyle name="Followed Hyperlink" xfId="179" builtinId="9" hidden="1"/>
    <cellStyle name="Followed Hyperlink" xfId="167" builtinId="9" hidden="1"/>
    <cellStyle name="Followed Hyperlink" xfId="159" builtinId="9" hidden="1"/>
    <cellStyle name="Followed Hyperlink" xfId="147" builtinId="9" hidden="1"/>
    <cellStyle name="Followed Hyperlink" xfId="135" builtinId="9" hidden="1"/>
    <cellStyle name="Followed Hyperlink" xfId="127" builtinId="9" hidden="1"/>
    <cellStyle name="Followed Hyperlink" xfId="115" builtinId="9" hidden="1"/>
    <cellStyle name="Followed Hyperlink" xfId="169" builtinId="9" hidden="1"/>
    <cellStyle name="Followed Hyperlink" xfId="153" builtinId="9" hidden="1"/>
    <cellStyle name="Followed Hyperlink" xfId="137" builtinId="9" hidden="1"/>
    <cellStyle name="Followed Hyperlink" xfId="121" builtinId="9" hidden="1"/>
    <cellStyle name="Followed Hyperlink" xfId="105" builtinId="9" hidden="1"/>
    <cellStyle name="Followed Hyperlink" xfId="89" builtinId="9" hidden="1"/>
    <cellStyle name="Followed Hyperlink" xfId="73" builtinId="9" hidden="1"/>
    <cellStyle name="Followed Hyperlink" xfId="25" builtinId="9" hidden="1"/>
    <cellStyle name="Followed Hyperlink" xfId="35" builtinId="9" hidden="1"/>
    <cellStyle name="Followed Hyperlink" xfId="47" builtinId="9" hidden="1"/>
    <cellStyle name="Followed Hyperlink" xfId="57" builtinId="9" hidden="1"/>
    <cellStyle name="Followed Hyperlink" xfId="53" builtinId="9" hidden="1"/>
    <cellStyle name="Followed Hyperlink" xfId="21" builtinId="9" hidden="1"/>
    <cellStyle name="Followed Hyperlink" xfId="17" builtinId="9" hidden="1"/>
    <cellStyle name="Followed Hyperlink" xfId="77" builtinId="9" hidden="1"/>
    <cellStyle name="Followed Hyperlink" xfId="69" builtinId="9" hidden="1"/>
    <cellStyle name="Followed Hyperlink" xfId="23" builtinId="9" hidden="1"/>
    <cellStyle name="Followed Hyperlink" xfId="33" builtinId="9" hidden="1"/>
    <cellStyle name="Followed Hyperlink" xfId="39" builtinId="9" hidden="1"/>
    <cellStyle name="Followed Hyperlink" xfId="43" builtinId="9" hidden="1"/>
    <cellStyle name="Followed Hyperlink" xfId="55" builtinId="9" hidden="1"/>
    <cellStyle name="Followed Hyperlink" xfId="59" builtinId="9" hidden="1"/>
    <cellStyle name="Followed Hyperlink" xfId="61" builtinId="9" hidden="1"/>
    <cellStyle name="Followed Hyperlink" xfId="29" builtinId="9" hidden="1"/>
    <cellStyle name="Followed Hyperlink" xfId="9" builtinId="9" hidden="1"/>
    <cellStyle name="Followed Hyperlink" xfId="15" builtinId="9" hidden="1"/>
    <cellStyle name="Followed Hyperlink" xfId="5" builtinId="9" hidden="1"/>
    <cellStyle name="Followed Hyperlink" xfId="3" builtinId="9" hidden="1"/>
    <cellStyle name="Followed Hyperlink" xfId="1" builtinId="9" hidden="1"/>
    <cellStyle name="Followed Hyperlink" xfId="13" builtinId="9" hidden="1"/>
    <cellStyle name="Followed Hyperlink" xfId="7" builtinId="9" hidden="1"/>
    <cellStyle name="Followed Hyperlink" xfId="19" builtinId="9" hidden="1"/>
    <cellStyle name="Followed Hyperlink" xfId="45" builtinId="9" hidden="1"/>
    <cellStyle name="Followed Hyperlink" xfId="49" builtinId="9" hidden="1"/>
    <cellStyle name="Followed Hyperlink" xfId="27" builtinId="9" hidden="1"/>
    <cellStyle name="Followed Hyperlink" xfId="85" builtinId="9" hidden="1"/>
    <cellStyle name="Followed Hyperlink" xfId="133" builtinId="9" hidden="1"/>
    <cellStyle name="Followed Hyperlink" xfId="125" builtinId="9" hidden="1"/>
    <cellStyle name="Followed Hyperlink" xfId="109" builtinId="9" hidden="1"/>
    <cellStyle name="Followed Hyperlink" xfId="101" builtinId="9" hidden="1"/>
    <cellStyle name="Followed Hyperlink" xfId="93" builtinId="9" hidden="1"/>
    <cellStyle name="Followed Hyperlink" xfId="117" builtinId="9" hidden="1"/>
    <cellStyle name="Followed Hyperlink" xfId="149" builtinId="9" hidden="1"/>
    <cellStyle name="Followed Hyperlink" xfId="141" builtinId="9" hidden="1"/>
    <cellStyle name="Followed Hyperlink" xfId="157" builtinId="9" hidden="1"/>
    <cellStyle name="Followed Hyperlink" xfId="165" builtinId="9" hidden="1"/>
    <cellStyle name="Hyperlink" xfId="68" builtinId="8" hidden="1"/>
    <cellStyle name="Hyperlink" xfId="58" builtinId="8" hidden="1"/>
    <cellStyle name="Hyperlink" xfId="40" builtinId="8" hidden="1"/>
    <cellStyle name="Hyperlink" xfId="102" builtinId="8" hidden="1"/>
    <cellStyle name="Hyperlink" xfId="134" builtinId="8" hidden="1"/>
    <cellStyle name="Hyperlink" xfId="138" builtinId="8" hidden="1"/>
    <cellStyle name="Hyperlink" xfId="140" builtinId="8" hidden="1"/>
    <cellStyle name="Hyperlink" xfId="144" builtinId="8" hidden="1"/>
    <cellStyle name="Hyperlink" xfId="152" builtinId="8" hidden="1"/>
    <cellStyle name="Hyperlink" xfId="154" builtinId="8" hidden="1"/>
    <cellStyle name="Hyperlink" xfId="156" builtinId="8" hidden="1"/>
    <cellStyle name="Hyperlink" xfId="162" builtinId="8" hidden="1"/>
    <cellStyle name="Hyperlink" xfId="164" builtinId="8" hidden="1"/>
    <cellStyle name="Hyperlink" xfId="170" builtinId="8" hidden="1"/>
    <cellStyle name="Hyperlink" xfId="176" builtinId="8" hidden="1"/>
    <cellStyle name="Hyperlink" xfId="178" builtinId="8" hidden="1"/>
    <cellStyle name="Hyperlink" xfId="180" builtinId="8" hidden="1"/>
    <cellStyle name="Hyperlink" xfId="174" builtinId="8" hidden="1"/>
    <cellStyle name="Hyperlink" xfId="158" builtinId="8" hidden="1"/>
    <cellStyle name="Hyperlink" xfId="150" builtinId="8" hidden="1"/>
    <cellStyle name="Hyperlink" xfId="166" builtinId="8" hidden="1"/>
    <cellStyle name="Hyperlink" xfId="168" builtinId="8" hidden="1"/>
    <cellStyle name="Hyperlink" xfId="146" builtinId="8" hidden="1"/>
    <cellStyle name="Hyperlink" xfId="112" builtinId="8" hidden="1"/>
    <cellStyle name="Hyperlink" xfId="114" builtinId="8" hidden="1"/>
    <cellStyle name="Hyperlink" xfId="116" builtinId="8" hidden="1"/>
    <cellStyle name="Hyperlink" xfId="122" builtinId="8" hidden="1"/>
    <cellStyle name="Hyperlink" xfId="128" builtinId="8" hidden="1"/>
    <cellStyle name="Hyperlink" xfId="130" builtinId="8" hidden="1"/>
    <cellStyle name="Hyperlink" xfId="124" builtinId="8" hidden="1"/>
    <cellStyle name="Hyperlink" xfId="98" builtinId="8" hidden="1"/>
    <cellStyle name="Hyperlink" xfId="100" builtinId="8" hidden="1"/>
    <cellStyle name="Hyperlink" xfId="106" builtinId="8" hidden="1"/>
    <cellStyle name="Hyperlink" xfId="92" builtinId="8" hidden="1"/>
    <cellStyle name="Hyperlink" xfId="96" builtinId="8" hidden="1"/>
    <cellStyle name="Hyperlink" xfId="88" builtinId="8" hidden="1"/>
    <cellStyle name="Hyperlink" xfId="90" builtinId="8" hidden="1"/>
    <cellStyle name="Hyperlink" xfId="104" builtinId="8" hidden="1"/>
    <cellStyle name="Hyperlink" xfId="132" builtinId="8" hidden="1"/>
    <cellStyle name="Hyperlink" xfId="120" builtinId="8" hidden="1"/>
    <cellStyle name="Hyperlink" xfId="108" builtinId="8" hidden="1"/>
    <cellStyle name="Hyperlink" xfId="142" builtinId="8" hidden="1"/>
    <cellStyle name="Hyperlink" xfId="182" builtinId="8" hidden="1"/>
    <cellStyle name="Hyperlink" xfId="172" builtinId="8" hidden="1"/>
    <cellStyle name="Hyperlink" xfId="160" builtinId="8" hidden="1"/>
    <cellStyle name="Hyperlink" xfId="148" builtinId="8" hidden="1"/>
    <cellStyle name="Hyperlink" xfId="136" builtinId="8" hidden="1"/>
    <cellStyle name="Hyperlink" xfId="50" builtinId="8" hidden="1"/>
    <cellStyle name="Hyperlink" xfId="80" builtinId="8" hidden="1"/>
    <cellStyle name="Hyperlink" xfId="82" builtinId="8" hidden="1"/>
    <cellStyle name="Hyperlink" xfId="84" builtinId="8" hidden="1"/>
    <cellStyle name="Hyperlink" xfId="46" builtinId="8" hidden="1"/>
    <cellStyle name="Hyperlink" xfId="18" builtinId="8" hidden="1"/>
    <cellStyle name="Hyperlink" xfId="22" builtinId="8" hidden="1"/>
    <cellStyle name="Hyperlink" xfId="24" builtinId="8" hidden="1"/>
    <cellStyle name="Hyperlink" xfId="26" builtinId="8" hidden="1"/>
    <cellStyle name="Hyperlink" xfId="32" builtinId="8" hidden="1"/>
    <cellStyle name="Hyperlink" xfId="34" builtinId="8" hidden="1"/>
    <cellStyle name="Hyperlink" xfId="10" builtinId="8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4" builtinId="8" hidden="1"/>
    <cellStyle name="Hyperlink" xfId="2" builtinId="8" hidden="1"/>
    <cellStyle name="Hyperlink" xfId="30" builtinId="8" hidden="1"/>
    <cellStyle name="Hyperlink" xfId="28" builtinId="8" hidden="1"/>
    <cellStyle name="Hyperlink" xfId="20" builtinId="8" hidden="1"/>
    <cellStyle name="Hyperlink" xfId="78" builtinId="8" hidden="1"/>
    <cellStyle name="Hyperlink" xfId="76" builtinId="8" hidden="1"/>
    <cellStyle name="Hyperlink" xfId="16" builtinId="8" hidden="1"/>
    <cellStyle name="Hyperlink" xfId="36" builtinId="8" hidden="1"/>
    <cellStyle name="Hyperlink" xfId="62" builtinId="8" hidden="1"/>
    <cellStyle name="Hyperlink" xfId="48" builtinId="8" hidden="1"/>
    <cellStyle name="Hyperlink" xfId="52" builtinId="8" hidden="1"/>
    <cellStyle name="Hyperlink" xfId="54" builtinId="8" hidden="1"/>
    <cellStyle name="Hyperlink" xfId="56" builtinId="8" hidden="1"/>
    <cellStyle name="Hyperlink" xfId="60" builtinId="8" hidden="1"/>
    <cellStyle name="Hyperlink" xfId="66" builtinId="8" hidden="1"/>
    <cellStyle name="Hyperlink" xfId="70" builtinId="8" hidden="1"/>
    <cellStyle name="Hyperlink" xfId="72" builtinId="8" hidden="1"/>
    <cellStyle name="Hyperlink" xfId="74" builtinId="8" hidden="1"/>
    <cellStyle name="Hyperlink" xfId="64" builtinId="8" hidden="1"/>
    <cellStyle name="Hyperlink" xfId="86" builtinId="8" hidden="1"/>
    <cellStyle name="Hyperlink" xfId="38" builtinId="8" hidden="1"/>
    <cellStyle name="Hyperlink" xfId="42" builtinId="8" hidden="1"/>
    <cellStyle name="Hyperlink" xfId="44" builtinId="8" hidden="1"/>
    <cellStyle name="Hyperlink" xfId="110" builtinId="8" hidden="1"/>
    <cellStyle name="Hyperlink" xfId="94" builtinId="8" hidden="1"/>
    <cellStyle name="Hyperlink" xfId="118" builtinId="8" hidden="1"/>
    <cellStyle name="Hyperlink" xfId="126" builtinId="8" hidden="1"/>
    <cellStyle name="Normal" xfId="0" builtinId="0"/>
  </cellStyles>
  <dxfs count="41"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F88"/>
  <sheetViews>
    <sheetView tabSelected="1" topLeftCell="A9" workbookViewId="0" xr3:uid="{AEA406A1-0E4B-5B11-9CD5-51D6E497D94C}">
      <selection activeCell="A38" sqref="A38"/>
    </sheetView>
  </sheetViews>
  <sheetFormatPr defaultColWidth="10.875" defaultRowHeight="15"/>
  <cols>
    <col min="2" max="2" width="1.25" customWidth="1"/>
    <col min="3" max="12" width="1.25" style="18" customWidth="1"/>
    <col min="13" max="17" width="1.25" customWidth="1"/>
    <col min="18" max="27" width="1.25" style="18" customWidth="1"/>
    <col min="28" max="28" width="10.875" customWidth="1"/>
  </cols>
  <sheetData>
    <row r="1" spans="3:28" ht="7.5" customHeight="1">
      <c r="C1" s="92" t="s">
        <v>0</v>
      </c>
      <c r="D1" s="92"/>
      <c r="E1" s="92"/>
      <c r="F1" s="92"/>
      <c r="G1" s="92"/>
      <c r="H1" s="92"/>
      <c r="I1" s="92"/>
      <c r="J1" s="92"/>
      <c r="K1" s="92"/>
      <c r="L1" s="92"/>
      <c r="R1" s="92" t="s">
        <v>1</v>
      </c>
      <c r="S1" s="92"/>
      <c r="T1" s="92"/>
      <c r="U1" s="92"/>
      <c r="V1" s="92"/>
      <c r="W1" s="92"/>
      <c r="X1" s="92"/>
      <c r="Y1" s="92"/>
      <c r="Z1" s="92"/>
      <c r="AA1" s="92"/>
    </row>
    <row r="2" spans="3:28" ht="7.5" customHeight="1">
      <c r="C2" s="92"/>
      <c r="D2" s="92"/>
      <c r="E2" s="92"/>
      <c r="F2" s="92"/>
      <c r="G2" s="92"/>
      <c r="H2" s="92"/>
      <c r="I2" s="92"/>
      <c r="J2" s="92"/>
      <c r="K2" s="92"/>
      <c r="L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3:28" ht="7.5" customHeight="1"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3:28" ht="7.5" customHeight="1">
      <c r="G4" s="80"/>
      <c r="H4" s="89"/>
      <c r="I4" s="24"/>
      <c r="J4" s="24"/>
      <c r="M4" s="24"/>
      <c r="N4" s="24"/>
      <c r="O4" s="24"/>
      <c r="P4" s="24"/>
      <c r="Q4" s="24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3:28" ht="7.5" customHeight="1">
      <c r="G5" s="75"/>
      <c r="H5" s="76"/>
      <c r="I5" s="24"/>
      <c r="J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3:28" ht="7.5" customHeight="1">
      <c r="G6" s="73"/>
      <c r="H6" s="74"/>
      <c r="I6" s="24"/>
      <c r="J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3:28" ht="7.5" customHeight="1">
      <c r="G7" s="71"/>
      <c r="H7" s="72"/>
      <c r="I7" s="24"/>
      <c r="J7" s="24"/>
      <c r="M7" s="24"/>
      <c r="N7" s="24"/>
      <c r="O7" s="24"/>
      <c r="P7" s="24"/>
      <c r="Q7" s="24"/>
      <c r="R7" s="80"/>
      <c r="S7" s="82"/>
      <c r="T7" s="95"/>
      <c r="U7" s="97"/>
      <c r="V7" s="99"/>
      <c r="W7" s="97"/>
      <c r="X7" s="95"/>
      <c r="Y7" s="82"/>
      <c r="Z7" s="89"/>
    </row>
    <row r="8" spans="3:28" ht="7.5" customHeight="1">
      <c r="G8" s="90"/>
      <c r="H8" s="91"/>
      <c r="I8" s="24"/>
      <c r="J8" s="24"/>
      <c r="M8" s="24"/>
      <c r="N8" s="24"/>
      <c r="O8" s="24"/>
      <c r="P8" s="24"/>
      <c r="Q8" s="24"/>
      <c r="R8" s="81"/>
      <c r="S8" s="83"/>
      <c r="T8" s="96"/>
      <c r="U8" s="98"/>
      <c r="V8" s="100"/>
      <c r="W8" s="98"/>
      <c r="X8" s="96"/>
      <c r="Y8" s="83"/>
      <c r="Z8" s="84"/>
    </row>
    <row r="9" spans="3:28" ht="7.5" customHeight="1">
      <c r="G9" s="71"/>
      <c r="H9" s="72"/>
      <c r="I9" s="24"/>
      <c r="J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3:28" ht="7.5" customHeight="1">
      <c r="G10" s="73"/>
      <c r="H10" s="74"/>
      <c r="I10" s="24"/>
      <c r="J10" s="94">
        <f>AC56</f>
        <v>1</v>
      </c>
      <c r="K10" s="94"/>
      <c r="L10" s="9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4">
        <f>AB56</f>
        <v>3.5</v>
      </c>
      <c r="Y10" s="94"/>
      <c r="Z10" s="94"/>
    </row>
    <row r="11" spans="3:28" ht="7.5" customHeight="1">
      <c r="G11" s="75"/>
      <c r="H11" s="76"/>
      <c r="I11" s="24"/>
      <c r="J11" s="94"/>
      <c r="K11" s="94"/>
      <c r="L11" s="9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4"/>
      <c r="Y11" s="94"/>
      <c r="Z11" s="94"/>
    </row>
    <row r="12" spans="3:28" ht="7.5" customHeight="1">
      <c r="G12" s="81"/>
      <c r="H12" s="84"/>
      <c r="I12" s="24"/>
      <c r="J12" s="94"/>
      <c r="K12" s="94"/>
      <c r="L12" s="9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94"/>
      <c r="Y12" s="94"/>
      <c r="Z12" s="94"/>
    </row>
    <row r="13" spans="3:28" ht="7.5" customHeight="1"/>
    <row r="14" spans="3:28" ht="7.5" customHeight="1" thickBot="1"/>
    <row r="15" spans="3:28" ht="7.5" customHeight="1">
      <c r="C15" s="65" t="str">
        <f>IF($A$25="1 up &amp; out","o","")</f>
        <v/>
      </c>
      <c r="D15" s="66"/>
      <c r="E15" s="66"/>
      <c r="F15" s="66"/>
      <c r="G15" s="66" t="str">
        <f>IF($A$25="1 up","o","")</f>
        <v/>
      </c>
      <c r="H15" s="66"/>
      <c r="I15" s="66"/>
      <c r="J15" s="66"/>
      <c r="K15" s="66" t="str">
        <f>IF($A$25="1 up &amp; in","o","")</f>
        <v/>
      </c>
      <c r="L15" s="67"/>
      <c r="R15" s="65" t="str">
        <f>IF($A$25="1 up &amp; in","o","")</f>
        <v/>
      </c>
      <c r="S15" s="66"/>
      <c r="T15" s="66"/>
      <c r="U15" s="66"/>
      <c r="V15" s="66" t="str">
        <f>IF($A$25="1 up","o","")</f>
        <v/>
      </c>
      <c r="W15" s="66"/>
      <c r="X15" s="66"/>
      <c r="Y15" s="66"/>
      <c r="Z15" s="66" t="str">
        <f>IF($A$25="1 up &amp; out","o","")</f>
        <v/>
      </c>
      <c r="AA15" s="67"/>
    </row>
    <row r="16" spans="3:28" ht="7.5" customHeight="1">
      <c r="C16" s="61"/>
      <c r="D16" s="62"/>
      <c r="E16" s="62"/>
      <c r="F16" s="62"/>
      <c r="G16" s="62"/>
      <c r="H16" s="62"/>
      <c r="I16" s="62"/>
      <c r="J16" s="62"/>
      <c r="K16" s="62"/>
      <c r="L16" s="68"/>
      <c r="R16" s="61"/>
      <c r="S16" s="62"/>
      <c r="T16" s="62"/>
      <c r="U16" s="62"/>
      <c r="V16" s="62"/>
      <c r="W16" s="62"/>
      <c r="X16" s="62"/>
      <c r="Y16" s="62"/>
      <c r="Z16" s="62"/>
      <c r="AA16" s="68"/>
      <c r="AB16" s="22"/>
    </row>
    <row r="17" spans="1:28" ht="7.5" customHeight="1">
      <c r="C17" s="61"/>
      <c r="D17" s="62"/>
      <c r="E17" s="62" t="str">
        <f>IF($A$25=".5 up &amp; out","o","")</f>
        <v/>
      </c>
      <c r="F17" s="62"/>
      <c r="G17" s="62" t="str">
        <f>IF($A$25=".5 up","o","")</f>
        <v/>
      </c>
      <c r="H17" s="62"/>
      <c r="I17" s="62" t="str">
        <f>IF($A$25=".5 up &amp; in","o","")</f>
        <v/>
      </c>
      <c r="J17" s="62"/>
      <c r="K17" s="62"/>
      <c r="L17" s="68"/>
      <c r="R17" s="61"/>
      <c r="S17" s="62"/>
      <c r="T17" s="62" t="str">
        <f>IF($A$25=".5 up &amp; in","o","")</f>
        <v/>
      </c>
      <c r="U17" s="62"/>
      <c r="V17" s="62" t="str">
        <f>IF($A$25=".5 up","o","")</f>
        <v/>
      </c>
      <c r="W17" s="62"/>
      <c r="X17" s="62" t="str">
        <f>IF($A$25=".5 up &amp; out","o","")</f>
        <v/>
      </c>
      <c r="Y17" s="62"/>
      <c r="Z17" s="62"/>
      <c r="AA17" s="68"/>
      <c r="AB17" s="22"/>
    </row>
    <row r="18" spans="1:28" ht="7.5" customHeight="1">
      <c r="C18" s="61"/>
      <c r="D18" s="62"/>
      <c r="E18" s="62"/>
      <c r="F18" s="62"/>
      <c r="G18" s="62"/>
      <c r="H18" s="62"/>
      <c r="I18" s="62"/>
      <c r="J18" s="62"/>
      <c r="K18" s="62"/>
      <c r="L18" s="68"/>
      <c r="R18" s="61"/>
      <c r="S18" s="62"/>
      <c r="T18" s="62"/>
      <c r="U18" s="62"/>
      <c r="V18" s="62"/>
      <c r="W18" s="62"/>
      <c r="X18" s="62"/>
      <c r="Y18" s="62"/>
      <c r="Z18" s="62"/>
      <c r="AA18" s="68"/>
      <c r="AB18" s="21"/>
    </row>
    <row r="19" spans="1:28" ht="7.5" customHeight="1">
      <c r="A19" s="60" t="s">
        <v>2</v>
      </c>
      <c r="C19" s="61" t="str">
        <f>IF($A$25="1 out","o","")</f>
        <v/>
      </c>
      <c r="D19" s="62"/>
      <c r="E19" s="62" t="str">
        <f>IF($A$25=".5 out","o","")</f>
        <v/>
      </c>
      <c r="F19" s="62"/>
      <c r="G19" s="62" t="str">
        <f>IF($A$25="Centre","o","")</f>
        <v/>
      </c>
      <c r="H19" s="62"/>
      <c r="I19" s="62" t="str">
        <f>IF($A$25=".5 in","o","")</f>
        <v/>
      </c>
      <c r="J19" s="62"/>
      <c r="K19" s="62" t="str">
        <f>IF($A$25="1 in","o","")</f>
        <v>o</v>
      </c>
      <c r="L19" s="68"/>
      <c r="R19" s="61" t="str">
        <f>IF($A$25="1 in","o","")</f>
        <v>o</v>
      </c>
      <c r="S19" s="62"/>
      <c r="T19" s="62" t="str">
        <f>IF($A$25=".5 in","o","")</f>
        <v/>
      </c>
      <c r="U19" s="62"/>
      <c r="V19" s="62" t="str">
        <f>IF($A$25="Centre","o","")</f>
        <v/>
      </c>
      <c r="W19" s="62"/>
      <c r="X19" s="62" t="str">
        <f>IF($A$25=".5 out","o","")</f>
        <v/>
      </c>
      <c r="Y19" s="62"/>
      <c r="Z19" s="62" t="str">
        <f>IF($A$25="1 out","o","")</f>
        <v/>
      </c>
      <c r="AA19" s="68"/>
      <c r="AB19" s="21"/>
    </row>
    <row r="20" spans="1:28" ht="7.5" customHeight="1">
      <c r="A20" s="60"/>
      <c r="C20" s="61"/>
      <c r="D20" s="62"/>
      <c r="E20" s="62"/>
      <c r="F20" s="62"/>
      <c r="G20" s="62"/>
      <c r="H20" s="62"/>
      <c r="I20" s="62"/>
      <c r="J20" s="62"/>
      <c r="K20" s="62"/>
      <c r="L20" s="68"/>
      <c r="R20" s="61"/>
      <c r="S20" s="62"/>
      <c r="T20" s="62"/>
      <c r="U20" s="62"/>
      <c r="V20" s="62"/>
      <c r="W20" s="62"/>
      <c r="X20" s="62"/>
      <c r="Y20" s="62"/>
      <c r="Z20" s="62"/>
      <c r="AA20" s="68"/>
      <c r="AB20" s="20"/>
    </row>
    <row r="21" spans="1:28" ht="7.5" customHeight="1">
      <c r="A21" s="60"/>
      <c r="C21" s="61"/>
      <c r="D21" s="62"/>
      <c r="E21" s="62" t="str">
        <f>IF($A$25=".5 down &amp; out","o","")</f>
        <v/>
      </c>
      <c r="F21" s="62"/>
      <c r="G21" s="62" t="str">
        <f>IF($A$25=".5 down","o","")</f>
        <v/>
      </c>
      <c r="H21" s="62"/>
      <c r="I21" s="62" t="str">
        <f>IF($A$25=".5 down &amp; in","o","")</f>
        <v/>
      </c>
      <c r="J21" s="62"/>
      <c r="K21" s="62"/>
      <c r="L21" s="68"/>
      <c r="R21" s="61"/>
      <c r="S21" s="62"/>
      <c r="T21" s="62" t="str">
        <f>IF($A$25=".5 down &amp; in","o","")</f>
        <v/>
      </c>
      <c r="U21" s="62"/>
      <c r="V21" s="62" t="str">
        <f>IF($A$25=".5 down","o","")</f>
        <v/>
      </c>
      <c r="W21" s="62"/>
      <c r="X21" s="62" t="str">
        <f>IF($A$25=".5 down &amp; out","o","")</f>
        <v/>
      </c>
      <c r="Y21" s="62"/>
      <c r="Z21" s="62"/>
      <c r="AA21" s="68"/>
      <c r="AB21" s="22"/>
    </row>
    <row r="22" spans="1:28" ht="7.5" customHeight="1">
      <c r="C22" s="61"/>
      <c r="D22" s="62"/>
      <c r="E22" s="62"/>
      <c r="F22" s="62"/>
      <c r="G22" s="62"/>
      <c r="H22" s="62"/>
      <c r="I22" s="62"/>
      <c r="J22" s="62"/>
      <c r="K22" s="62"/>
      <c r="L22" s="68"/>
      <c r="R22" s="61"/>
      <c r="S22" s="62"/>
      <c r="T22" s="62"/>
      <c r="U22" s="62"/>
      <c r="V22" s="62"/>
      <c r="W22" s="62"/>
      <c r="X22" s="62"/>
      <c r="Y22" s="62"/>
      <c r="Z22" s="62"/>
      <c r="AA22" s="68"/>
      <c r="AB22" s="22"/>
    </row>
    <row r="23" spans="1:28" ht="7.5" customHeight="1">
      <c r="C23" s="61" t="str">
        <f>IF($A$25="1 down &amp; out","o","")</f>
        <v/>
      </c>
      <c r="D23" s="62"/>
      <c r="E23" s="62"/>
      <c r="F23" s="62"/>
      <c r="G23" s="62" t="str">
        <f>IF($A$25="1 down","o","")</f>
        <v/>
      </c>
      <c r="H23" s="62"/>
      <c r="I23" s="62"/>
      <c r="J23" s="62"/>
      <c r="K23" s="62" t="str">
        <f>IF($A$25="1 down &amp; in","o","")</f>
        <v/>
      </c>
      <c r="L23" s="68"/>
      <c r="R23" s="61" t="str">
        <f>IF($A$25="1 down &amp; in","o","")</f>
        <v/>
      </c>
      <c r="S23" s="62"/>
      <c r="T23" s="62"/>
      <c r="U23" s="62"/>
      <c r="V23" s="62" t="str">
        <f>IF($A$25="1 down","o","")</f>
        <v/>
      </c>
      <c r="W23" s="62"/>
      <c r="X23" s="62"/>
      <c r="Y23" s="62"/>
      <c r="Z23" s="62" t="str">
        <f>IF($A$25="1 down &amp; out","o","")</f>
        <v/>
      </c>
      <c r="AA23" s="68"/>
      <c r="AB23" s="21"/>
    </row>
    <row r="24" spans="1:28" ht="7.5" customHeight="1" thickBot="1">
      <c r="C24" s="63"/>
      <c r="D24" s="64"/>
      <c r="E24" s="64"/>
      <c r="F24" s="64"/>
      <c r="G24" s="64"/>
      <c r="H24" s="64"/>
      <c r="I24" s="64"/>
      <c r="J24" s="64"/>
      <c r="K24" s="64"/>
      <c r="L24" s="69"/>
      <c r="R24" s="63"/>
      <c r="S24" s="64"/>
      <c r="T24" s="64"/>
      <c r="U24" s="64"/>
      <c r="V24" s="64"/>
      <c r="W24" s="64"/>
      <c r="X24" s="64"/>
      <c r="Y24" s="64"/>
      <c r="Z24" s="64"/>
      <c r="AA24" s="69"/>
      <c r="AB24" s="21"/>
    </row>
    <row r="25" spans="1:28" ht="16.5" customHeight="1">
      <c r="A25" s="59" t="s">
        <v>3</v>
      </c>
      <c r="B25" s="23" t="s">
        <v>4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0"/>
    </row>
    <row r="26" spans="1:28" ht="7.5" customHeight="1">
      <c r="A26" s="17"/>
      <c r="C26" s="19"/>
      <c r="D26" s="19"/>
      <c r="E26" s="19"/>
      <c r="F26" s="19"/>
      <c r="G26" s="19"/>
      <c r="H26" s="19"/>
      <c r="I26" s="19"/>
      <c r="J26" s="19"/>
      <c r="K26" s="19"/>
      <c r="L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0"/>
    </row>
    <row r="27" spans="1:28" ht="7.5" customHeight="1" thickBot="1">
      <c r="A27" s="17"/>
      <c r="C27" s="19"/>
      <c r="D27" s="19"/>
      <c r="E27" s="19"/>
      <c r="F27" s="19"/>
      <c r="G27" s="19"/>
      <c r="H27" s="19"/>
      <c r="I27" s="19"/>
      <c r="J27" s="19"/>
      <c r="K27" s="19"/>
      <c r="L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8" ht="7.5" customHeight="1">
      <c r="A28" s="17"/>
      <c r="C28" s="65" t="str">
        <f>IF($A$38="1 up &amp; out","o","")</f>
        <v/>
      </c>
      <c r="D28" s="66"/>
      <c r="E28" s="66"/>
      <c r="F28" s="66"/>
      <c r="G28" s="66" t="str">
        <f>IF($A$38="1 up","o","")</f>
        <v/>
      </c>
      <c r="H28" s="66"/>
      <c r="I28" s="66"/>
      <c r="J28" s="66"/>
      <c r="K28" s="66" t="str">
        <f>IF($A$38="1 up &amp; in","o","")</f>
        <v/>
      </c>
      <c r="L28" s="67"/>
      <c r="R28" s="65" t="str">
        <f>IF($A$38="1 up &amp; in","o","")</f>
        <v/>
      </c>
      <c r="S28" s="66"/>
      <c r="T28" s="66"/>
      <c r="U28" s="66"/>
      <c r="V28" s="66" t="str">
        <f>IF($A$38="1 up","o","")</f>
        <v/>
      </c>
      <c r="W28" s="66"/>
      <c r="X28" s="66"/>
      <c r="Y28" s="66"/>
      <c r="Z28" s="66" t="str">
        <f>IF($A$38="1 up &amp; out","o","")</f>
        <v/>
      </c>
      <c r="AA28" s="67"/>
    </row>
    <row r="29" spans="1:28" ht="7.5" customHeight="1">
      <c r="A29" s="17"/>
      <c r="C29" s="61"/>
      <c r="D29" s="62"/>
      <c r="E29" s="62"/>
      <c r="F29" s="62"/>
      <c r="G29" s="62"/>
      <c r="H29" s="62"/>
      <c r="I29" s="62"/>
      <c r="J29" s="62"/>
      <c r="K29" s="62"/>
      <c r="L29" s="68"/>
      <c r="R29" s="61"/>
      <c r="S29" s="62"/>
      <c r="T29" s="62"/>
      <c r="U29" s="62"/>
      <c r="V29" s="62"/>
      <c r="W29" s="62"/>
      <c r="X29" s="62"/>
      <c r="Y29" s="62"/>
      <c r="Z29" s="62"/>
      <c r="AA29" s="68"/>
    </row>
    <row r="30" spans="1:28" ht="7.5" customHeight="1">
      <c r="A30" s="17"/>
      <c r="C30" s="61"/>
      <c r="D30" s="62"/>
      <c r="E30" s="62" t="str">
        <f>IF($A$38=".5 up &amp; out","o","")</f>
        <v/>
      </c>
      <c r="F30" s="62"/>
      <c r="G30" s="62" t="str">
        <f>IF($A$38=".5 up","o","")</f>
        <v/>
      </c>
      <c r="H30" s="62"/>
      <c r="I30" s="62" t="str">
        <f>IF($A$38=".5 up &amp; in","o","")</f>
        <v/>
      </c>
      <c r="J30" s="62"/>
      <c r="K30" s="62"/>
      <c r="L30" s="68"/>
      <c r="R30" s="61"/>
      <c r="S30" s="62"/>
      <c r="T30" s="62" t="str">
        <f>IF($A$38=".5 up &amp; in","o","")</f>
        <v/>
      </c>
      <c r="U30" s="62"/>
      <c r="V30" s="62" t="str">
        <f>IF($A$38=".5 up","o","")</f>
        <v/>
      </c>
      <c r="W30" s="62"/>
      <c r="X30" s="62" t="str">
        <f>IF($A$38=".5 up &amp; out","o","")</f>
        <v/>
      </c>
      <c r="Y30" s="62"/>
      <c r="Z30" s="62"/>
      <c r="AA30" s="68"/>
    </row>
    <row r="31" spans="1:28" ht="7.5" customHeight="1">
      <c r="A31" s="17"/>
      <c r="C31" s="61"/>
      <c r="D31" s="62"/>
      <c r="E31" s="62"/>
      <c r="F31" s="62"/>
      <c r="G31" s="62"/>
      <c r="H31" s="62"/>
      <c r="I31" s="62"/>
      <c r="J31" s="62"/>
      <c r="K31" s="62"/>
      <c r="L31" s="68"/>
      <c r="R31" s="61"/>
      <c r="S31" s="62"/>
      <c r="T31" s="62"/>
      <c r="U31" s="62"/>
      <c r="V31" s="62"/>
      <c r="W31" s="62"/>
      <c r="X31" s="62"/>
      <c r="Y31" s="62"/>
      <c r="Z31" s="62"/>
      <c r="AA31" s="68"/>
    </row>
    <row r="32" spans="1:28" ht="7.5" customHeight="1">
      <c r="A32" s="17"/>
      <c r="C32" s="61" t="str">
        <f>IF($A$38="1 out","o","")</f>
        <v/>
      </c>
      <c r="D32" s="62"/>
      <c r="E32" s="62" t="str">
        <f>IF($A$38=".5 out","o","")</f>
        <v/>
      </c>
      <c r="F32" s="62"/>
      <c r="G32" s="62" t="str">
        <f>IF($A$38="Centre","o","")</f>
        <v/>
      </c>
      <c r="H32" s="62"/>
      <c r="I32" s="62" t="str">
        <f>IF($A$38=".5 in","o","")</f>
        <v>o</v>
      </c>
      <c r="J32" s="62"/>
      <c r="K32" s="62" t="str">
        <f>IF($A$38="1 in","o","")</f>
        <v/>
      </c>
      <c r="L32" s="68"/>
      <c r="R32" s="61" t="str">
        <f>IF($A$38="1 in","o","")</f>
        <v/>
      </c>
      <c r="S32" s="62"/>
      <c r="T32" s="62" t="str">
        <f>IF($A$38=".5 in","o","")</f>
        <v>o</v>
      </c>
      <c r="U32" s="62"/>
      <c r="V32" s="62" t="str">
        <f>IF($A$38="Centre","o","")</f>
        <v/>
      </c>
      <c r="W32" s="62"/>
      <c r="X32" s="62" t="str">
        <f>IF($A$38=".5 out","o","")</f>
        <v/>
      </c>
      <c r="Y32" s="62"/>
      <c r="Z32" s="62" t="str">
        <f>IF($A$38="1 out","o","")</f>
        <v/>
      </c>
      <c r="AA32" s="68"/>
    </row>
    <row r="33" spans="1:27" ht="7.5" customHeight="1">
      <c r="A33" s="60" t="s">
        <v>5</v>
      </c>
      <c r="C33" s="61"/>
      <c r="D33" s="62"/>
      <c r="E33" s="62"/>
      <c r="F33" s="62"/>
      <c r="G33" s="62"/>
      <c r="H33" s="62"/>
      <c r="I33" s="62"/>
      <c r="J33" s="62"/>
      <c r="K33" s="62"/>
      <c r="L33" s="68"/>
      <c r="R33" s="61"/>
      <c r="S33" s="62"/>
      <c r="T33" s="62"/>
      <c r="U33" s="62"/>
      <c r="V33" s="62"/>
      <c r="W33" s="62"/>
      <c r="X33" s="62"/>
      <c r="Y33" s="62"/>
      <c r="Z33" s="62"/>
      <c r="AA33" s="68"/>
    </row>
    <row r="34" spans="1:27" ht="7.5" customHeight="1">
      <c r="A34" s="60"/>
      <c r="C34" s="61"/>
      <c r="D34" s="62"/>
      <c r="E34" s="62" t="str">
        <f>IF($A$38=".5 down &amp; out","o","")</f>
        <v/>
      </c>
      <c r="F34" s="62"/>
      <c r="G34" s="62" t="str">
        <f>IF($A$38=".5 down","o","")</f>
        <v/>
      </c>
      <c r="H34" s="62"/>
      <c r="I34" s="62" t="str">
        <f>IF($A$38=".5 down &amp; in","o","")</f>
        <v/>
      </c>
      <c r="J34" s="62"/>
      <c r="K34" s="62"/>
      <c r="L34" s="68"/>
      <c r="R34" s="61"/>
      <c r="S34" s="62"/>
      <c r="T34" s="62" t="str">
        <f>IF($A$38=".5 down &amp; in","o","")</f>
        <v/>
      </c>
      <c r="U34" s="62"/>
      <c r="V34" s="62" t="str">
        <f>IF($A$38=".5 down","o","")</f>
        <v/>
      </c>
      <c r="W34" s="62"/>
      <c r="X34" s="62" t="str">
        <f>IF($A$38=".5 down &amp; out","o","")</f>
        <v/>
      </c>
      <c r="Y34" s="62"/>
      <c r="Z34" s="62"/>
      <c r="AA34" s="68"/>
    </row>
    <row r="35" spans="1:27" ht="7.5" customHeight="1">
      <c r="A35" s="60"/>
      <c r="C35" s="61"/>
      <c r="D35" s="62"/>
      <c r="E35" s="62"/>
      <c r="F35" s="62"/>
      <c r="G35" s="62"/>
      <c r="H35" s="62"/>
      <c r="I35" s="62"/>
      <c r="J35" s="62"/>
      <c r="K35" s="62"/>
      <c r="L35" s="68"/>
      <c r="R35" s="61"/>
      <c r="S35" s="62"/>
      <c r="T35" s="62"/>
      <c r="U35" s="62"/>
      <c r="V35" s="62"/>
      <c r="W35" s="62"/>
      <c r="X35" s="62"/>
      <c r="Y35" s="62"/>
      <c r="Z35" s="62"/>
      <c r="AA35" s="68"/>
    </row>
    <row r="36" spans="1:27" ht="7.5" customHeight="1">
      <c r="C36" s="61" t="str">
        <f>IF($A$38="1 down &amp; out","o","")</f>
        <v/>
      </c>
      <c r="D36" s="62"/>
      <c r="E36" s="62"/>
      <c r="F36" s="62"/>
      <c r="G36" s="62" t="str">
        <f>IF($A$38="1 down","o","")</f>
        <v/>
      </c>
      <c r="H36" s="62"/>
      <c r="I36" s="62"/>
      <c r="J36" s="62"/>
      <c r="K36" s="62" t="str">
        <f>IF($A$38="1 down &amp; in","o","")</f>
        <v/>
      </c>
      <c r="L36" s="68"/>
      <c r="R36" s="61" t="str">
        <f>IF($A$38="1 down &amp; in","o","")</f>
        <v/>
      </c>
      <c r="S36" s="62"/>
      <c r="T36" s="62"/>
      <c r="U36" s="62"/>
      <c r="V36" s="62" t="str">
        <f>IF($A$38="1 down","o","")</f>
        <v/>
      </c>
      <c r="W36" s="62"/>
      <c r="X36" s="62"/>
      <c r="Y36" s="62"/>
      <c r="Z36" s="62" t="str">
        <f>IF($A$38="1 down &amp; out","o","")</f>
        <v/>
      </c>
      <c r="AA36" s="68"/>
    </row>
    <row r="37" spans="1:27" ht="7.5" customHeight="1" thickBot="1">
      <c r="C37" s="63"/>
      <c r="D37" s="64"/>
      <c r="E37" s="64"/>
      <c r="F37" s="64"/>
      <c r="G37" s="64"/>
      <c r="H37" s="64"/>
      <c r="I37" s="64"/>
      <c r="J37" s="64"/>
      <c r="K37" s="64"/>
      <c r="L37" s="69"/>
      <c r="R37" s="63"/>
      <c r="S37" s="64"/>
      <c r="T37" s="64"/>
      <c r="U37" s="64"/>
      <c r="V37" s="64"/>
      <c r="W37" s="64"/>
      <c r="X37" s="64"/>
      <c r="Y37" s="64"/>
      <c r="Z37" s="64"/>
      <c r="AA37" s="69"/>
    </row>
    <row r="38" spans="1:27" ht="17.25" customHeight="1">
      <c r="A38" s="59" t="s">
        <v>6</v>
      </c>
      <c r="B38" s="23" t="s">
        <v>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ht="7.5" customHeight="1">
      <c r="A39" s="17"/>
      <c r="C39" s="24"/>
      <c r="D39" s="24"/>
      <c r="E39" s="24"/>
      <c r="F39" s="24"/>
      <c r="G39" s="80"/>
      <c r="H39" s="89"/>
      <c r="I39" s="24"/>
      <c r="J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7.5" customHeight="1">
      <c r="A40" s="17"/>
      <c r="C40" s="24"/>
      <c r="D40" s="24"/>
      <c r="E40" s="24"/>
      <c r="F40" s="24"/>
      <c r="G40" s="75"/>
      <c r="H40" s="76"/>
      <c r="I40" s="24"/>
      <c r="J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7.5" customHeight="1">
      <c r="A41" s="17"/>
      <c r="C41" s="24"/>
      <c r="D41" s="24"/>
      <c r="E41" s="24"/>
      <c r="F41" s="24"/>
      <c r="G41" s="73"/>
      <c r="H41" s="74"/>
      <c r="I41" s="24"/>
      <c r="J41" s="24"/>
      <c r="M41" s="24"/>
      <c r="N41" s="24"/>
      <c r="O41" s="24"/>
      <c r="P41" s="24"/>
      <c r="Q41" s="24"/>
      <c r="R41" s="24"/>
      <c r="S41" s="24"/>
      <c r="T41" s="26"/>
      <c r="U41" s="27"/>
      <c r="V41" s="27"/>
      <c r="W41" s="27"/>
      <c r="X41" s="28"/>
      <c r="Y41" s="24"/>
      <c r="Z41" s="24"/>
      <c r="AA41" s="24"/>
    </row>
    <row r="42" spans="1:27" ht="7.5" customHeight="1">
      <c r="A42" s="17"/>
      <c r="C42" s="24"/>
      <c r="D42" s="24"/>
      <c r="E42" s="24"/>
      <c r="F42" s="24"/>
      <c r="G42" s="71"/>
      <c r="H42" s="72"/>
      <c r="I42" s="24"/>
      <c r="J42" s="24"/>
      <c r="M42" s="24"/>
      <c r="N42" s="24"/>
      <c r="O42" s="24"/>
      <c r="P42" s="24"/>
      <c r="Q42" s="24"/>
      <c r="R42" s="85"/>
      <c r="S42" s="78"/>
      <c r="T42" s="87"/>
      <c r="U42" s="78"/>
      <c r="V42" s="78"/>
      <c r="W42" s="78"/>
      <c r="X42" s="101"/>
      <c r="Y42" s="78"/>
      <c r="Z42" s="103"/>
      <c r="AA42" s="24"/>
    </row>
    <row r="43" spans="1:27" ht="7.5" customHeight="1">
      <c r="A43" s="17"/>
      <c r="C43" s="24"/>
      <c r="D43" s="24"/>
      <c r="E43" s="24"/>
      <c r="F43" s="24"/>
      <c r="G43" s="90"/>
      <c r="H43" s="91"/>
      <c r="I43" s="24"/>
      <c r="J43" s="24"/>
      <c r="M43" s="24"/>
      <c r="N43" s="24"/>
      <c r="O43" s="24"/>
      <c r="P43" s="24"/>
      <c r="Q43" s="24"/>
      <c r="R43" s="86"/>
      <c r="S43" s="79"/>
      <c r="T43" s="88"/>
      <c r="U43" s="79"/>
      <c r="V43" s="79"/>
      <c r="W43" s="79"/>
      <c r="X43" s="102"/>
      <c r="Y43" s="79"/>
      <c r="Z43" s="104"/>
      <c r="AA43" s="24"/>
    </row>
    <row r="44" spans="1:27" ht="7.5" customHeight="1">
      <c r="A44" s="17"/>
      <c r="C44" s="24"/>
      <c r="D44" s="24"/>
      <c r="E44" s="24"/>
      <c r="F44" s="24"/>
      <c r="G44" s="71"/>
      <c r="H44" s="72"/>
      <c r="I44" s="24"/>
      <c r="J44" s="24"/>
      <c r="M44" s="24"/>
      <c r="N44" s="24"/>
      <c r="O44" s="24"/>
      <c r="P44" s="24"/>
      <c r="Q44" s="24"/>
      <c r="R44" s="24"/>
      <c r="S44" s="24"/>
      <c r="T44" s="29"/>
      <c r="U44" s="30"/>
      <c r="V44" s="30"/>
      <c r="W44" s="30"/>
      <c r="X44" s="31"/>
      <c r="Y44" s="24"/>
      <c r="Z44" s="24"/>
      <c r="AA44" s="24"/>
    </row>
    <row r="45" spans="1:27" ht="7.5" customHeight="1">
      <c r="A45" s="17"/>
      <c r="C45" s="24"/>
      <c r="D45" s="24"/>
      <c r="E45" s="24"/>
      <c r="F45" s="24"/>
      <c r="G45" s="73"/>
      <c r="H45" s="74"/>
      <c r="I45" s="24"/>
      <c r="J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7.5" customHeight="1">
      <c r="A46" s="17"/>
      <c r="C46" s="24"/>
      <c r="D46" s="24"/>
      <c r="E46" s="24"/>
      <c r="F46" s="24"/>
      <c r="G46" s="75"/>
      <c r="H46" s="76"/>
    </row>
    <row r="47" spans="1:27" ht="7.5" customHeight="1">
      <c r="A47" s="17"/>
      <c r="C47" s="24"/>
      <c r="D47" s="24"/>
      <c r="E47" s="24"/>
      <c r="F47" s="24"/>
      <c r="G47" s="81"/>
      <c r="H47" s="84"/>
      <c r="I47" s="32"/>
    </row>
    <row r="48" spans="1:27" ht="7.5" customHeight="1">
      <c r="A48" s="17"/>
      <c r="C48" s="24"/>
      <c r="D48" s="24"/>
      <c r="E48" s="24"/>
      <c r="F48" s="24"/>
      <c r="G48" s="24"/>
      <c r="H48" s="24"/>
      <c r="I48" s="24"/>
      <c r="J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32" ht="7.5" customHeight="1">
      <c r="A49" s="17"/>
      <c r="C49" s="77" t="str">
        <f>AD56</f>
        <v>Medium</v>
      </c>
      <c r="D49" s="77"/>
      <c r="E49" s="77"/>
      <c r="F49" s="77"/>
      <c r="G49" s="77"/>
      <c r="H49" s="77"/>
      <c r="I49" s="77"/>
      <c r="J49" s="77"/>
      <c r="K49" s="77"/>
      <c r="L49" s="77"/>
      <c r="M49" s="24"/>
      <c r="N49" s="24"/>
      <c r="O49" s="24"/>
      <c r="P49" s="24"/>
      <c r="Q49" s="77" t="str">
        <f>AE56</f>
        <v>Very narrow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32" ht="7.5" customHeight="1">
      <c r="A50" s="1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24"/>
      <c r="N50" s="24"/>
      <c r="O50" s="24"/>
      <c r="P50" s="24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32" ht="7.5" customHeight="1">
      <c r="A51" s="17"/>
      <c r="B51" s="93" t="s">
        <v>7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24"/>
      <c r="N51" s="24"/>
      <c r="O51" s="24"/>
      <c r="P51" s="24"/>
      <c r="Q51" s="93" t="s">
        <v>8</v>
      </c>
      <c r="R51" s="93"/>
      <c r="S51" s="93"/>
      <c r="T51" s="93"/>
      <c r="U51" s="93"/>
      <c r="V51" s="93"/>
      <c r="W51" s="93"/>
      <c r="X51" s="93"/>
      <c r="Y51" s="93"/>
      <c r="Z51" s="93"/>
      <c r="AA51" s="93"/>
    </row>
    <row r="52" spans="1:32" ht="7.5" customHeight="1">
      <c r="A52" s="17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24"/>
      <c r="N52" s="24"/>
      <c r="O52" s="24"/>
      <c r="P52" s="24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</row>
    <row r="53" spans="1:32">
      <c r="A53" s="17"/>
    </row>
    <row r="54" spans="1:32" hidden="1">
      <c r="AB54" s="70" t="s">
        <v>9</v>
      </c>
      <c r="AC54" s="70" t="s">
        <v>10</v>
      </c>
      <c r="AD54" s="70" t="s">
        <v>11</v>
      </c>
      <c r="AE54" s="70" t="s">
        <v>12</v>
      </c>
    </row>
    <row r="55" spans="1:32" hidden="1">
      <c r="AB55" s="70"/>
      <c r="AC55" s="70"/>
      <c r="AD55" s="70"/>
      <c r="AE55" s="70"/>
    </row>
    <row r="56" spans="1:32" hidden="1">
      <c r="AB56" s="60">
        <f>(3+(VLOOKUP(A25,$AB61:$AF77,2,FALSE))+(VLOOKUP(A38,$AB61:$AF77,4,FALSE)))</f>
        <v>3.5</v>
      </c>
      <c r="AC56" s="60">
        <f>(1+(VLOOKUP(A25,$AB61:$AF77,3,FALSE))+(VLOOKUP(A38,$AB61:$AF77,5,FALSE)))</f>
        <v>1</v>
      </c>
      <c r="AD56" s="60" t="str">
        <f>VLOOKUP((VLOOKUP(A25,$AB61:$AF77,3,FALSE))+((VLOOKUP(A38,$AB61:$AF77,5,FALSE))*-1),$AB80:$AD88,2,FALSE)</f>
        <v>Medium</v>
      </c>
      <c r="AE56" s="60" t="str">
        <f>VLOOKUP(((VLOOKUP(A25,$AB61:$AF77,2,FALSE))*-1)+(VLOOKUP(A38,$AB61:$AF77,4,FALSE)),$AB80:$AD88,3,FALSE)</f>
        <v>Very narrow</v>
      </c>
    </row>
    <row r="57" spans="1:32" hidden="1">
      <c r="AB57" s="60"/>
      <c r="AC57" s="60"/>
      <c r="AD57" s="60"/>
      <c r="AE57" s="60"/>
      <c r="AF57" s="17"/>
    </row>
    <row r="58" spans="1:32" hidden="1">
      <c r="AB58" s="17"/>
      <c r="AC58" s="17"/>
      <c r="AD58" s="17"/>
      <c r="AE58" s="17"/>
      <c r="AF58" s="17"/>
    </row>
    <row r="59" spans="1:32" hidden="1">
      <c r="AC59" t="s">
        <v>13</v>
      </c>
      <c r="AE59" t="s">
        <v>14</v>
      </c>
    </row>
    <row r="60" spans="1:32" hidden="1">
      <c r="AC60" t="s">
        <v>15</v>
      </c>
      <c r="AD60" t="s">
        <v>16</v>
      </c>
      <c r="AE60" t="s">
        <v>15</v>
      </c>
      <c r="AF60" t="s">
        <v>16</v>
      </c>
    </row>
    <row r="61" spans="1:32" hidden="1">
      <c r="AB61" t="s">
        <v>17</v>
      </c>
      <c r="AC61">
        <v>0</v>
      </c>
      <c r="AD61">
        <v>0</v>
      </c>
      <c r="AE61">
        <v>0</v>
      </c>
      <c r="AF61">
        <v>0</v>
      </c>
    </row>
    <row r="62" spans="1:32" hidden="1">
      <c r="AB62" t="s">
        <v>18</v>
      </c>
      <c r="AC62">
        <v>0</v>
      </c>
      <c r="AD62">
        <v>1</v>
      </c>
      <c r="AE62">
        <v>0</v>
      </c>
      <c r="AF62">
        <v>-1</v>
      </c>
    </row>
    <row r="63" spans="1:32" hidden="1">
      <c r="AB63" t="s">
        <v>19</v>
      </c>
      <c r="AC63">
        <v>1</v>
      </c>
      <c r="AD63">
        <v>1</v>
      </c>
      <c r="AE63">
        <v>-1</v>
      </c>
      <c r="AF63">
        <v>-1</v>
      </c>
    </row>
    <row r="64" spans="1:32" hidden="1">
      <c r="AB64" t="s">
        <v>3</v>
      </c>
      <c r="AC64">
        <v>1</v>
      </c>
      <c r="AD64">
        <v>0</v>
      </c>
      <c r="AE64">
        <v>-1</v>
      </c>
      <c r="AF64">
        <v>0</v>
      </c>
    </row>
    <row r="65" spans="28:32" hidden="1">
      <c r="AB65" t="s">
        <v>20</v>
      </c>
      <c r="AC65">
        <v>1</v>
      </c>
      <c r="AD65">
        <v>-1</v>
      </c>
      <c r="AE65">
        <v>-1</v>
      </c>
      <c r="AF65">
        <v>1</v>
      </c>
    </row>
    <row r="66" spans="28:32" hidden="1">
      <c r="AB66" t="s">
        <v>21</v>
      </c>
      <c r="AC66">
        <v>0</v>
      </c>
      <c r="AD66">
        <v>-1</v>
      </c>
      <c r="AE66">
        <v>0</v>
      </c>
      <c r="AF66">
        <v>1</v>
      </c>
    </row>
    <row r="67" spans="28:32" hidden="1">
      <c r="AB67" t="s">
        <v>22</v>
      </c>
      <c r="AC67">
        <v>-1</v>
      </c>
      <c r="AD67">
        <v>-1</v>
      </c>
      <c r="AE67">
        <v>1</v>
      </c>
      <c r="AF67">
        <v>1</v>
      </c>
    </row>
    <row r="68" spans="28:32" hidden="1">
      <c r="AB68" t="s">
        <v>23</v>
      </c>
      <c r="AC68">
        <v>-1</v>
      </c>
      <c r="AD68">
        <v>0</v>
      </c>
      <c r="AE68">
        <v>1</v>
      </c>
      <c r="AF68">
        <v>0</v>
      </c>
    </row>
    <row r="69" spans="28:32" hidden="1">
      <c r="AB69" t="s">
        <v>24</v>
      </c>
      <c r="AC69">
        <v>-1</v>
      </c>
      <c r="AD69">
        <v>1</v>
      </c>
      <c r="AE69">
        <v>1</v>
      </c>
      <c r="AF69">
        <v>-1</v>
      </c>
    </row>
    <row r="70" spans="28:32" hidden="1">
      <c r="AB70" t="s">
        <v>25</v>
      </c>
      <c r="AC70">
        <v>0</v>
      </c>
      <c r="AD70">
        <v>0.5</v>
      </c>
      <c r="AE70">
        <v>0</v>
      </c>
      <c r="AF70">
        <v>-0.5</v>
      </c>
    </row>
    <row r="71" spans="28:32" hidden="1">
      <c r="AB71" t="s">
        <v>26</v>
      </c>
      <c r="AC71">
        <v>0.5</v>
      </c>
      <c r="AD71">
        <v>0.5</v>
      </c>
      <c r="AE71">
        <v>-0.5</v>
      </c>
      <c r="AF71">
        <v>-0.5</v>
      </c>
    </row>
    <row r="72" spans="28:32" hidden="1">
      <c r="AB72" t="s">
        <v>6</v>
      </c>
      <c r="AC72">
        <v>0.5</v>
      </c>
      <c r="AD72">
        <v>0</v>
      </c>
      <c r="AE72">
        <v>-0.5</v>
      </c>
      <c r="AF72">
        <v>0</v>
      </c>
    </row>
    <row r="73" spans="28:32" hidden="1">
      <c r="AB73" t="s">
        <v>27</v>
      </c>
      <c r="AC73">
        <v>0.5</v>
      </c>
      <c r="AD73">
        <v>-0.5</v>
      </c>
      <c r="AE73">
        <v>-0.5</v>
      </c>
      <c r="AF73">
        <v>0.5</v>
      </c>
    </row>
    <row r="74" spans="28:32" hidden="1">
      <c r="AB74" t="s">
        <v>28</v>
      </c>
      <c r="AC74">
        <v>0</v>
      </c>
      <c r="AD74">
        <v>-0.5</v>
      </c>
      <c r="AE74">
        <v>0</v>
      </c>
      <c r="AF74">
        <v>0.5</v>
      </c>
    </row>
    <row r="75" spans="28:32" hidden="1">
      <c r="AB75" t="s">
        <v>29</v>
      </c>
      <c r="AC75">
        <v>-0.5</v>
      </c>
      <c r="AD75">
        <v>-0.5</v>
      </c>
      <c r="AE75">
        <v>0.5</v>
      </c>
      <c r="AF75">
        <v>0.5</v>
      </c>
    </row>
    <row r="76" spans="28:32" hidden="1">
      <c r="AB76" t="s">
        <v>30</v>
      </c>
      <c r="AC76">
        <v>-0.5</v>
      </c>
      <c r="AD76">
        <v>0</v>
      </c>
      <c r="AE76">
        <v>0.5</v>
      </c>
      <c r="AF76">
        <v>0</v>
      </c>
    </row>
    <row r="77" spans="28:32" hidden="1">
      <c r="AB77" t="s">
        <v>31</v>
      </c>
      <c r="AC77">
        <v>-0.5</v>
      </c>
      <c r="AD77">
        <v>0.5</v>
      </c>
      <c r="AE77">
        <v>0.5</v>
      </c>
      <c r="AF77">
        <v>-0.5</v>
      </c>
    </row>
    <row r="78" spans="28:32" hidden="1"/>
    <row r="79" spans="28:32" hidden="1">
      <c r="AC79" t="s">
        <v>11</v>
      </c>
      <c r="AD79" t="s">
        <v>12</v>
      </c>
    </row>
    <row r="80" spans="28:32" hidden="1">
      <c r="AB80">
        <v>2</v>
      </c>
      <c r="AC80" t="s">
        <v>32</v>
      </c>
      <c r="AD80" t="s">
        <v>33</v>
      </c>
    </row>
    <row r="81" spans="28:30" hidden="1">
      <c r="AB81">
        <v>1.5</v>
      </c>
      <c r="AC81" t="s">
        <v>34</v>
      </c>
      <c r="AD81" t="s">
        <v>35</v>
      </c>
    </row>
    <row r="82" spans="28:30" hidden="1">
      <c r="AB82">
        <v>1</v>
      </c>
      <c r="AC82" t="s">
        <v>36</v>
      </c>
      <c r="AD82" t="s">
        <v>37</v>
      </c>
    </row>
    <row r="83" spans="28:30" hidden="1">
      <c r="AB83">
        <v>0.5</v>
      </c>
      <c r="AC83" t="s">
        <v>38</v>
      </c>
      <c r="AD83" t="s">
        <v>39</v>
      </c>
    </row>
    <row r="84" spans="28:30" hidden="1">
      <c r="AB84">
        <v>0</v>
      </c>
      <c r="AC84" t="s">
        <v>40</v>
      </c>
      <c r="AD84" t="s">
        <v>40</v>
      </c>
    </row>
    <row r="85" spans="28:30" hidden="1">
      <c r="AB85">
        <v>-0.5</v>
      </c>
      <c r="AC85" t="s">
        <v>41</v>
      </c>
      <c r="AD85" t="s">
        <v>42</v>
      </c>
    </row>
    <row r="86" spans="28:30" hidden="1">
      <c r="AB86">
        <v>-1</v>
      </c>
      <c r="AC86" t="s">
        <v>43</v>
      </c>
      <c r="AD86" t="s">
        <v>44</v>
      </c>
    </row>
    <row r="87" spans="28:30" hidden="1">
      <c r="AB87">
        <v>-1.5</v>
      </c>
      <c r="AC87" t="s">
        <v>45</v>
      </c>
      <c r="AD87" t="s">
        <v>46</v>
      </c>
    </row>
    <row r="88" spans="28:30" hidden="1">
      <c r="AB88">
        <v>-2</v>
      </c>
      <c r="AC88" t="s">
        <v>47</v>
      </c>
      <c r="AD88" t="s">
        <v>48</v>
      </c>
    </row>
  </sheetData>
  <sheetProtection algorithmName="SHA-512" hashValue="suW3aQDcVwOf3YxRd0hQ8mrl53jQPZ+TLZaDshyHIDgSUh2XQdsP6u6S+RQRpvUhfZNiq3uGDcRQ9eko4cpI0w==" saltValue="UcvSN2B3jldKwlUmvPOllw==" spinCount="100000" sheet="1" objects="1" scenarios="1" formatCells="0"/>
  <mergeCells count="154">
    <mergeCell ref="R1:AA2"/>
    <mergeCell ref="C1:L2"/>
    <mergeCell ref="B51:L52"/>
    <mergeCell ref="Q51:AA52"/>
    <mergeCell ref="Z7:Z8"/>
    <mergeCell ref="G8:H8"/>
    <mergeCell ref="G9:H9"/>
    <mergeCell ref="G10:H10"/>
    <mergeCell ref="G11:H11"/>
    <mergeCell ref="G12:H12"/>
    <mergeCell ref="J10:L12"/>
    <mergeCell ref="X10:Z12"/>
    <mergeCell ref="T7:T8"/>
    <mergeCell ref="U7:U8"/>
    <mergeCell ref="V7:V8"/>
    <mergeCell ref="W7:W8"/>
    <mergeCell ref="X7:X8"/>
    <mergeCell ref="Y7:Y8"/>
    <mergeCell ref="W42:W43"/>
    <mergeCell ref="X42:X43"/>
    <mergeCell ref="Y42:Y43"/>
    <mergeCell ref="Z42:Z43"/>
    <mergeCell ref="G4:H4"/>
    <mergeCell ref="G5:H5"/>
    <mergeCell ref="R7:R8"/>
    <mergeCell ref="S7:S8"/>
    <mergeCell ref="G47:H47"/>
    <mergeCell ref="R42:R43"/>
    <mergeCell ref="S42:S43"/>
    <mergeCell ref="T42:T43"/>
    <mergeCell ref="U42:U43"/>
    <mergeCell ref="G39:H39"/>
    <mergeCell ref="G40:H40"/>
    <mergeCell ref="T30:U31"/>
    <mergeCell ref="T28:U29"/>
    <mergeCell ref="R21:S22"/>
    <mergeCell ref="R23:S24"/>
    <mergeCell ref="T21:U22"/>
    <mergeCell ref="R15:S16"/>
    <mergeCell ref="T15:U16"/>
    <mergeCell ref="G17:H18"/>
    <mergeCell ref="G19:H20"/>
    <mergeCell ref="G21:H22"/>
    <mergeCell ref="G23:H24"/>
    <mergeCell ref="G15:H16"/>
    <mergeCell ref="G41:H41"/>
    <mergeCell ref="G42:H42"/>
    <mergeCell ref="G43:H43"/>
    <mergeCell ref="G44:H44"/>
    <mergeCell ref="G45:H45"/>
    <mergeCell ref="G46:H46"/>
    <mergeCell ref="C49:L50"/>
    <mergeCell ref="G6:H6"/>
    <mergeCell ref="G7:H7"/>
    <mergeCell ref="AC56:AC57"/>
    <mergeCell ref="AD56:AD57"/>
    <mergeCell ref="AB54:AB55"/>
    <mergeCell ref="AC54:AC55"/>
    <mergeCell ref="AD54:AD55"/>
    <mergeCell ref="T36:U37"/>
    <mergeCell ref="V36:W37"/>
    <mergeCell ref="X36:Y37"/>
    <mergeCell ref="Z36:AA37"/>
    <mergeCell ref="Q49:AA50"/>
    <mergeCell ref="V42:V43"/>
    <mergeCell ref="V30:W31"/>
    <mergeCell ref="X30:Y31"/>
    <mergeCell ref="Z30:AA31"/>
    <mergeCell ref="C32:D33"/>
    <mergeCell ref="E32:F33"/>
    <mergeCell ref="G32:H33"/>
    <mergeCell ref="I32:J33"/>
    <mergeCell ref="AE56:AE57"/>
    <mergeCell ref="A19:A21"/>
    <mergeCell ref="AE54:AE55"/>
    <mergeCell ref="T34:U35"/>
    <mergeCell ref="V34:W35"/>
    <mergeCell ref="X34:Y35"/>
    <mergeCell ref="Z34:AA35"/>
    <mergeCell ref="C36:D37"/>
    <mergeCell ref="E36:F37"/>
    <mergeCell ref="G36:H37"/>
    <mergeCell ref="I36:J37"/>
    <mergeCell ref="K36:L37"/>
    <mergeCell ref="R36:S37"/>
    <mergeCell ref="T32:U33"/>
    <mergeCell ref="V32:W33"/>
    <mergeCell ref="X32:Y33"/>
    <mergeCell ref="Z32:AA33"/>
    <mergeCell ref="C34:D35"/>
    <mergeCell ref="E34:F35"/>
    <mergeCell ref="G34:H35"/>
    <mergeCell ref="I34:J35"/>
    <mergeCell ref="K34:L35"/>
    <mergeCell ref="R34:S35"/>
    <mergeCell ref="AB56:AB57"/>
    <mergeCell ref="K32:L33"/>
    <mergeCell ref="R32:S33"/>
    <mergeCell ref="G30:H31"/>
    <mergeCell ref="I30:J31"/>
    <mergeCell ref="K30:L31"/>
    <mergeCell ref="R30:S31"/>
    <mergeCell ref="C28:D29"/>
    <mergeCell ref="E28:F29"/>
    <mergeCell ref="G28:H29"/>
    <mergeCell ref="I28:J29"/>
    <mergeCell ref="K28:L29"/>
    <mergeCell ref="R28:S29"/>
    <mergeCell ref="X17:Y18"/>
    <mergeCell ref="Z17:AA18"/>
    <mergeCell ref="Z19:AA20"/>
    <mergeCell ref="X19:Y20"/>
    <mergeCell ref="V19:W20"/>
    <mergeCell ref="T19:U20"/>
    <mergeCell ref="V28:W29"/>
    <mergeCell ref="X28:Y29"/>
    <mergeCell ref="Z28:AA29"/>
    <mergeCell ref="V15:W16"/>
    <mergeCell ref="X15:Y16"/>
    <mergeCell ref="Z15:AA16"/>
    <mergeCell ref="R17:S18"/>
    <mergeCell ref="K17:L18"/>
    <mergeCell ref="K19:L20"/>
    <mergeCell ref="I21:J22"/>
    <mergeCell ref="I23:J24"/>
    <mergeCell ref="K21:L22"/>
    <mergeCell ref="K23:L24"/>
    <mergeCell ref="I17:J18"/>
    <mergeCell ref="I19:J20"/>
    <mergeCell ref="K15:L16"/>
    <mergeCell ref="I15:J16"/>
    <mergeCell ref="V21:W22"/>
    <mergeCell ref="X21:Y22"/>
    <mergeCell ref="Z21:AA22"/>
    <mergeCell ref="T23:U24"/>
    <mergeCell ref="V23:W24"/>
    <mergeCell ref="X23:Y24"/>
    <mergeCell ref="Z23:AA24"/>
    <mergeCell ref="R19:S20"/>
    <mergeCell ref="T17:U18"/>
    <mergeCell ref="V17:W18"/>
    <mergeCell ref="A33:A35"/>
    <mergeCell ref="C19:D20"/>
    <mergeCell ref="C23:D24"/>
    <mergeCell ref="C21:D22"/>
    <mergeCell ref="E17:F18"/>
    <mergeCell ref="E19:F20"/>
    <mergeCell ref="E21:F22"/>
    <mergeCell ref="E23:F24"/>
    <mergeCell ref="C15:D16"/>
    <mergeCell ref="E15:F16"/>
    <mergeCell ref="C17:D18"/>
    <mergeCell ref="C30:D31"/>
    <mergeCell ref="E30:F31"/>
  </mergeCells>
  <conditionalFormatting sqref="F8:I8">
    <cfRule type="expression" dxfId="40" priority="51">
      <formula>$AC$56=1</formula>
    </cfRule>
  </conditionalFormatting>
  <conditionalFormatting sqref="F7:I7">
    <cfRule type="expression" dxfId="39" priority="52">
      <formula>$AC$56=1.5</formula>
    </cfRule>
  </conditionalFormatting>
  <conditionalFormatting sqref="F6:I6">
    <cfRule type="expression" dxfId="38" priority="53">
      <formula>$AC$56=2</formula>
    </cfRule>
  </conditionalFormatting>
  <conditionalFormatting sqref="F5:I5">
    <cfRule type="expression" dxfId="37" priority="54">
      <formula>$AC$56=2.5</formula>
    </cfRule>
  </conditionalFormatting>
  <conditionalFormatting sqref="F4:I4">
    <cfRule type="expression" dxfId="36" priority="55">
      <formula>$AC$56=3</formula>
    </cfRule>
  </conditionalFormatting>
  <conditionalFormatting sqref="F9:I9">
    <cfRule type="expression" dxfId="35" priority="56">
      <formula>$AC$56=0.5</formula>
    </cfRule>
  </conditionalFormatting>
  <conditionalFormatting sqref="F10:I10">
    <cfRule type="expression" dxfId="34" priority="57">
      <formula>$AC$56=0</formula>
    </cfRule>
  </conditionalFormatting>
  <conditionalFormatting sqref="F11:I11">
    <cfRule type="expression" dxfId="33" priority="58">
      <formula>$AC$56=-0.5</formula>
    </cfRule>
  </conditionalFormatting>
  <conditionalFormatting sqref="F12:I12">
    <cfRule type="expression" dxfId="32" priority="59">
      <formula>$AC$56=-1</formula>
    </cfRule>
  </conditionalFormatting>
  <conditionalFormatting sqref="V6:V9">
    <cfRule type="expression" dxfId="31" priority="60">
      <formula>$AB$56=3</formula>
    </cfRule>
  </conditionalFormatting>
  <conditionalFormatting sqref="U6:U9">
    <cfRule type="expression" dxfId="30" priority="61">
      <formula>$AB$56=2.5</formula>
    </cfRule>
  </conditionalFormatting>
  <conditionalFormatting sqref="T6:T9">
    <cfRule type="expression" dxfId="29" priority="62">
      <formula>$AB$56=2</formula>
    </cfRule>
  </conditionalFormatting>
  <conditionalFormatting sqref="S6:S9">
    <cfRule type="expression" dxfId="28" priority="63">
      <formula>$AB$56=1.5</formula>
    </cfRule>
  </conditionalFormatting>
  <conditionalFormatting sqref="R6:R9">
    <cfRule type="expression" dxfId="27" priority="64">
      <formula>$AB$56=1</formula>
    </cfRule>
  </conditionalFormatting>
  <conditionalFormatting sqref="W6:W9">
    <cfRule type="expression" dxfId="26" priority="65">
      <formula>$AB$56=3.5</formula>
    </cfRule>
  </conditionalFormatting>
  <conditionalFormatting sqref="X6:X9">
    <cfRule type="expression" dxfId="25" priority="66">
      <formula>$AB$56=4</formula>
    </cfRule>
  </conditionalFormatting>
  <conditionalFormatting sqref="Y6:Y9">
    <cfRule type="expression" dxfId="24" priority="67">
      <formula>$AB$56=4.5</formula>
    </cfRule>
  </conditionalFormatting>
  <conditionalFormatting sqref="Z6:Z9">
    <cfRule type="expression" dxfId="23" priority="68">
      <formula>$AB$56=5</formula>
    </cfRule>
  </conditionalFormatting>
  <conditionalFormatting sqref="F43:I43">
    <cfRule type="expression" dxfId="22" priority="9">
      <formula>$AD$56=$AC$84</formula>
    </cfRule>
    <cfRule type="expression" dxfId="21" priority="69">
      <formula>$AC$84</formula>
    </cfRule>
  </conditionalFormatting>
  <conditionalFormatting sqref="V41:V44">
    <cfRule type="expression" dxfId="20" priority="22">
      <formula>$AE$56=$AD$88</formula>
    </cfRule>
  </conditionalFormatting>
  <conditionalFormatting sqref="T41:U44 W41:X44">
    <cfRule type="expression" dxfId="19" priority="21">
      <formula>$AE$56=$AD$88</formula>
    </cfRule>
  </conditionalFormatting>
  <conditionalFormatting sqref="V41:W44">
    <cfRule type="expression" dxfId="18" priority="20">
      <formula>$AE$56=$AD$87</formula>
    </cfRule>
  </conditionalFormatting>
  <conditionalFormatting sqref="T41:U44 X41:X44">
    <cfRule type="expression" dxfId="17" priority="19">
      <formula>$AE$56=$AD$87</formula>
    </cfRule>
  </conditionalFormatting>
  <conditionalFormatting sqref="U41:W44">
    <cfRule type="expression" dxfId="16" priority="18">
      <formula>$AE$56=$AD$86</formula>
    </cfRule>
  </conditionalFormatting>
  <conditionalFormatting sqref="T41:T44 X41:X44">
    <cfRule type="expression" dxfId="15" priority="17">
      <formula>$AE$56=$AD$86</formula>
    </cfRule>
  </conditionalFormatting>
  <conditionalFormatting sqref="U41:X44">
    <cfRule type="expression" dxfId="14" priority="16">
      <formula>$AE$56=$AD$85</formula>
    </cfRule>
  </conditionalFormatting>
  <conditionalFormatting sqref="T41:T44">
    <cfRule type="expression" dxfId="13" priority="15">
      <formula>$AE$56=$AD$85</formula>
    </cfRule>
  </conditionalFormatting>
  <conditionalFormatting sqref="T41:X44">
    <cfRule type="expression" dxfId="12" priority="14">
      <formula>$AE$56=$AD$84</formula>
    </cfRule>
  </conditionalFormatting>
  <conditionalFormatting sqref="T41:Y44">
    <cfRule type="expression" dxfId="11" priority="13">
      <formula>$AE$56=$AD$83</formula>
    </cfRule>
  </conditionalFormatting>
  <conditionalFormatting sqref="S41:Y44">
    <cfRule type="expression" dxfId="10" priority="12">
      <formula>$AE$56=$AD$82</formula>
    </cfRule>
  </conditionalFormatting>
  <conditionalFormatting sqref="S41:Z44">
    <cfRule type="expression" dxfId="9" priority="11">
      <formula>$AE$56=$AD$81</formula>
    </cfRule>
  </conditionalFormatting>
  <conditionalFormatting sqref="R41:Z44">
    <cfRule type="expression" dxfId="8" priority="10">
      <formula>$AE$56=$AD$80</formula>
    </cfRule>
  </conditionalFormatting>
  <conditionalFormatting sqref="F42:I42">
    <cfRule type="expression" dxfId="7" priority="8">
      <formula>$AD$56=$AC$83</formula>
    </cfRule>
  </conditionalFormatting>
  <conditionalFormatting sqref="F41:I41">
    <cfRule type="expression" dxfId="6" priority="7">
      <formula>$AD$56=$AC$82</formula>
    </cfRule>
  </conditionalFormatting>
  <conditionalFormatting sqref="F40:I40">
    <cfRule type="expression" dxfId="5" priority="6">
      <formula>$AD$56=$AC$81</formula>
    </cfRule>
  </conditionalFormatting>
  <conditionalFormatting sqref="F39:I39">
    <cfRule type="expression" dxfId="4" priority="5">
      <formula>$AD$56=$AC$80</formula>
    </cfRule>
  </conditionalFormatting>
  <conditionalFormatting sqref="F44:I44">
    <cfRule type="expression" dxfId="3" priority="4">
      <formula>$AD$56=$AC$85</formula>
    </cfRule>
  </conditionalFormatting>
  <conditionalFormatting sqref="F45:I45">
    <cfRule type="expression" dxfId="2" priority="3">
      <formula>$AD$56=$AC$86</formula>
    </cfRule>
  </conditionalFormatting>
  <conditionalFormatting sqref="F46:I46">
    <cfRule type="expression" dxfId="1" priority="2">
      <formula>$AD$56=$AC$87</formula>
    </cfRule>
  </conditionalFormatting>
  <conditionalFormatting sqref="F47:I47">
    <cfRule type="expression" dxfId="0" priority="1">
      <formula>$AD$56=$AC$88</formula>
    </cfRule>
  </conditionalFormatting>
  <dataValidations count="1">
    <dataValidation type="list" allowBlank="1" showInputMessage="1" showErrorMessage="1" sqref="A25 A38" xr:uid="{00000000-0002-0000-0000-000000000000}">
      <formula1>$AB$61:$AB$77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G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H290"/>
  <sheetViews>
    <sheetView workbookViewId="0" xr3:uid="{958C4451-9541-5A59-BF78-D2F731DF1C81}">
      <pane xSplit="2" ySplit="1" topLeftCell="C253" activePane="bottomRight" state="frozen"/>
      <selection pane="bottomRight" activeCell="A2" sqref="A2"/>
      <selection pane="bottomLeft" activeCell="A2" sqref="A2"/>
      <selection pane="topRight" activeCell="C1" sqref="C1"/>
    </sheetView>
  </sheetViews>
  <sheetFormatPr defaultColWidth="10.875" defaultRowHeight="15"/>
  <cols>
    <col min="1" max="2" width="15" customWidth="1"/>
    <col min="3" max="3" width="10.375" customWidth="1"/>
    <col min="4" max="4" width="10.875" customWidth="1"/>
    <col min="5" max="5" width="15.25" style="35" bestFit="1" customWidth="1"/>
    <col min="6" max="6" width="17.875" style="35" bestFit="1" customWidth="1"/>
    <col min="7" max="7" width="0" style="46" hidden="1" customWidth="1"/>
    <col min="8" max="8" width="15.25" style="57" hidden="1" customWidth="1"/>
  </cols>
  <sheetData>
    <row r="1" spans="1:8" ht="53.1" customHeight="1">
      <c r="A1" s="16" t="s">
        <v>2</v>
      </c>
      <c r="B1" s="16" t="s">
        <v>5</v>
      </c>
      <c r="C1" s="16" t="s">
        <v>9</v>
      </c>
      <c r="D1" s="16" t="s">
        <v>0</v>
      </c>
      <c r="E1" s="34" t="s">
        <v>49</v>
      </c>
      <c r="F1" s="34" t="s">
        <v>8</v>
      </c>
      <c r="G1" s="45" t="s">
        <v>50</v>
      </c>
      <c r="H1" s="56" t="s">
        <v>51</v>
      </c>
    </row>
    <row r="2" spans="1:8">
      <c r="A2" s="12" t="s">
        <v>52</v>
      </c>
      <c r="B2" s="15" t="s">
        <v>53</v>
      </c>
      <c r="C2" s="41">
        <f>(3+(VLOOKUP($A2,Selector!$AB$61:$AF$77,2,FALSE))+(VLOOKUP($B2,Selector!$AB$61:$AF$77,4,FALSE)))</f>
        <v>5</v>
      </c>
      <c r="D2" s="41">
        <f>(1+(VLOOKUP(A2,Selector!$AB$61:$AF$77,3,FALSE))+(VLOOKUP(B2,Selector!$AB$61:$AF$77,5,FALSE)))</f>
        <v>3</v>
      </c>
      <c r="E2" s="39" t="str">
        <f>VLOOKUP((VLOOKUP($A2,Selector!$AB$61:$AF$77,3,FALSE))+((VLOOKUP($B2,Selector!$AB$61:$AF$77,5,FALSE))*-1),Selector!$AB$80:$AD$88,2,FALSE)</f>
        <v>Medium</v>
      </c>
      <c r="F2" s="39" t="str">
        <f>VLOOKUP(((VLOOKUP($A2,Selector!$AB$61:$AF$77,2,FALSE))*-1)+(VLOOKUP($B2,Selector!$AB$61:$AF$77,4,FALSE)),Selector!$AB$80:$AD$88,3,FALSE)</f>
        <v>Medium</v>
      </c>
      <c r="G2" s="47">
        <f>(VLOOKUP($A2,Selector!$AB$61:$AF$77,3,FALSE))+((VLOOKUP($B2,Selector!$AB$61:$AF$77,5,FALSE))*-1)</f>
        <v>0</v>
      </c>
      <c r="H2" s="47">
        <f>((VLOOKUP($A2,Selector!$AB$61:$AF$77,2,FALSE))*-1)+(VLOOKUP($B2,Selector!$AB$61:$AF$77,4,FALSE))</f>
        <v>0</v>
      </c>
    </row>
    <row r="3" spans="1:8">
      <c r="A3" s="12" t="s">
        <v>52</v>
      </c>
      <c r="B3" s="8" t="s">
        <v>54</v>
      </c>
      <c r="C3" s="41">
        <f>(3+(VLOOKUP($A3,Selector!$AB$61:$AF$77,2,FALSE))+(VLOOKUP($B3,Selector!$AB$61:$AF$77,4,FALSE)))</f>
        <v>5</v>
      </c>
      <c r="D3" s="36">
        <f>(1+(VLOOKUP(A3,Selector!$AB$61:$AF$77,3,FALSE))+(VLOOKUP(B3,Selector!$AB$61:$AF$77,5,FALSE)))</f>
        <v>2</v>
      </c>
      <c r="E3" s="36" t="str">
        <f>VLOOKUP((VLOOKUP($A3,Selector!$AB$61:$AF$77,3,FALSE))+((VLOOKUP($B3,Selector!$AB$61:$AF$77,5,FALSE))*-1),Selector!$AB$80:$AD$88,2,FALSE)</f>
        <v>High</v>
      </c>
      <c r="F3" s="39" t="str">
        <f>VLOOKUP(((VLOOKUP($A3,Selector!$AB$61:$AF$77,2,FALSE))*-1)+(VLOOKUP($B3,Selector!$AB$61:$AF$77,4,FALSE)),Selector!$AB$80:$AD$88,3,FALSE)</f>
        <v>Medium</v>
      </c>
      <c r="G3" s="52">
        <f>(VLOOKUP($A3,Selector!$AB$61:$AF$77,3,FALSE))+((VLOOKUP($B3,Selector!$AB$61:$AF$77,5,FALSE))*-1)</f>
        <v>1</v>
      </c>
      <c r="H3" s="47">
        <f>((VLOOKUP($A3,Selector!$AB$61:$AF$77,2,FALSE))*-1)+(VLOOKUP($B3,Selector!$AB$61:$AF$77,4,FALSE))</f>
        <v>0</v>
      </c>
    </row>
    <row r="4" spans="1:8">
      <c r="A4" s="7" t="s">
        <v>55</v>
      </c>
      <c r="B4" s="15" t="s">
        <v>53</v>
      </c>
      <c r="C4" s="41">
        <f>(3+(VLOOKUP($A4,Selector!$AB$61:$AF$77,2,FALSE))+(VLOOKUP($B4,Selector!$AB$61:$AF$77,4,FALSE)))</f>
        <v>5</v>
      </c>
      <c r="D4" s="36">
        <f>(1+(VLOOKUP(A4,Selector!$AB$61:$AF$77,3,FALSE))+(VLOOKUP(B4,Selector!$AB$61:$AF$77,5,FALSE)))</f>
        <v>2</v>
      </c>
      <c r="E4" s="44" t="str">
        <f>VLOOKUP((VLOOKUP($A4,Selector!$AB$61:$AF$77,3,FALSE))+((VLOOKUP($B4,Selector!$AB$61:$AF$77,5,FALSE))*-1),Selector!$AB$80:$AD$88,2,FALSE)</f>
        <v>Low</v>
      </c>
      <c r="F4" s="39" t="str">
        <f>VLOOKUP(((VLOOKUP($A4,Selector!$AB$61:$AF$77,2,FALSE))*-1)+(VLOOKUP($B4,Selector!$AB$61:$AF$77,4,FALSE)),Selector!$AB$80:$AD$88,3,FALSE)</f>
        <v>Medium</v>
      </c>
      <c r="G4" s="50">
        <f>(VLOOKUP($A4,Selector!$AB$61:$AF$77,3,FALSE))+((VLOOKUP($B4,Selector!$AB$61:$AF$77,5,FALSE))*-1)</f>
        <v>-1</v>
      </c>
      <c r="H4" s="47">
        <f>((VLOOKUP($A4,Selector!$AB$61:$AF$77,2,FALSE))*-1)+(VLOOKUP($B4,Selector!$AB$61:$AF$77,4,FALSE))</f>
        <v>0</v>
      </c>
    </row>
    <row r="5" spans="1:8">
      <c r="A5" s="12" t="s">
        <v>52</v>
      </c>
      <c r="B5" s="13" t="s">
        <v>56</v>
      </c>
      <c r="C5" s="41">
        <f>(3+(VLOOKUP($A5,Selector!$AB$61:$AF$77,2,FALSE))+(VLOOKUP($B5,Selector!$AB$61:$AF$77,4,FALSE)))</f>
        <v>5</v>
      </c>
      <c r="D5" s="39">
        <f>(1+(VLOOKUP(A5,Selector!$AB$61:$AF$77,3,FALSE))+(VLOOKUP(B5,Selector!$AB$61:$AF$77,5,FALSE)))</f>
        <v>1</v>
      </c>
      <c r="E5" s="41" t="str">
        <f>VLOOKUP((VLOOKUP($A5,Selector!$AB$61:$AF$77,3,FALSE))+((VLOOKUP($B5,Selector!$AB$61:$AF$77,5,FALSE))*-1),Selector!$AB$80:$AD$88,2,FALSE)</f>
        <v>Max height</v>
      </c>
      <c r="F5" s="39" t="str">
        <f>VLOOKUP(((VLOOKUP($A5,Selector!$AB$61:$AF$77,2,FALSE))*-1)+(VLOOKUP($B5,Selector!$AB$61:$AF$77,4,FALSE)),Selector!$AB$80:$AD$88,3,FALSE)</f>
        <v>Medium</v>
      </c>
      <c r="G5" s="49">
        <f>(VLOOKUP($A5,Selector!$AB$61:$AF$77,3,FALSE))+((VLOOKUP($B5,Selector!$AB$61:$AF$77,5,FALSE))*-1)</f>
        <v>2</v>
      </c>
      <c r="H5" s="47">
        <f>((VLOOKUP($A5,Selector!$AB$61:$AF$77,2,FALSE))*-1)+(VLOOKUP($B5,Selector!$AB$61:$AF$77,4,FALSE))</f>
        <v>0</v>
      </c>
    </row>
    <row r="6" spans="1:8">
      <c r="A6" s="7" t="s">
        <v>55</v>
      </c>
      <c r="B6" s="8" t="s">
        <v>54</v>
      </c>
      <c r="C6" s="41">
        <f>(3+(VLOOKUP($A6,Selector!$AB$61:$AF$77,2,FALSE))+(VLOOKUP($B6,Selector!$AB$61:$AF$77,4,FALSE)))</f>
        <v>5</v>
      </c>
      <c r="D6" s="39">
        <f>(1+(VLOOKUP(A6,Selector!$AB$61:$AF$77,3,FALSE))+(VLOOKUP(B6,Selector!$AB$61:$AF$77,5,FALSE)))</f>
        <v>1</v>
      </c>
      <c r="E6" s="39" t="str">
        <f>VLOOKUP((VLOOKUP($A6,Selector!$AB$61:$AF$77,3,FALSE))+((VLOOKUP($B6,Selector!$AB$61:$AF$77,5,FALSE))*-1),Selector!$AB$80:$AD$88,2,FALSE)</f>
        <v>Medium</v>
      </c>
      <c r="F6" s="39" t="str">
        <f>VLOOKUP(((VLOOKUP($A6,Selector!$AB$61:$AF$77,2,FALSE))*-1)+(VLOOKUP($B6,Selector!$AB$61:$AF$77,4,FALSE)),Selector!$AB$80:$AD$88,3,FALSE)</f>
        <v>Medium</v>
      </c>
      <c r="G6" s="47">
        <f>(VLOOKUP($A6,Selector!$AB$61:$AF$77,3,FALSE))+((VLOOKUP($B6,Selector!$AB$61:$AF$77,5,FALSE))*-1)</f>
        <v>0</v>
      </c>
      <c r="H6" s="47">
        <f>((VLOOKUP($A6,Selector!$AB$61:$AF$77,2,FALSE))*-1)+(VLOOKUP($B6,Selector!$AB$61:$AF$77,4,FALSE))</f>
        <v>0</v>
      </c>
    </row>
    <row r="7" spans="1:8">
      <c r="A7" s="14" t="s">
        <v>57</v>
      </c>
      <c r="B7" s="15" t="s">
        <v>53</v>
      </c>
      <c r="C7" s="41">
        <f>(3+(VLOOKUP($A7,Selector!$AB$61:$AF$77,2,FALSE))+(VLOOKUP($B7,Selector!$AB$61:$AF$77,4,FALSE)))</f>
        <v>5</v>
      </c>
      <c r="D7" s="39">
        <f>(1+(VLOOKUP(A7,Selector!$AB$61:$AF$77,3,FALSE))+(VLOOKUP(B7,Selector!$AB$61:$AF$77,5,FALSE)))</f>
        <v>1</v>
      </c>
      <c r="E7" s="37" t="str">
        <f>VLOOKUP((VLOOKUP($A7,Selector!$AB$61:$AF$77,3,FALSE))+((VLOOKUP($B7,Selector!$AB$61:$AF$77,5,FALSE))*-1),Selector!$AB$80:$AD$88,2,FALSE)</f>
        <v>Max Low</v>
      </c>
      <c r="F7" s="39" t="str">
        <f>VLOOKUP(((VLOOKUP($A7,Selector!$AB$61:$AF$77,2,FALSE))*-1)+(VLOOKUP($B7,Selector!$AB$61:$AF$77,4,FALSE)),Selector!$AB$80:$AD$88,3,FALSE)</f>
        <v>Medium</v>
      </c>
      <c r="G7" s="55">
        <f>(VLOOKUP($A7,Selector!$AB$61:$AF$77,3,FALSE))+((VLOOKUP($B7,Selector!$AB$61:$AF$77,5,FALSE))*-1)</f>
        <v>-2</v>
      </c>
      <c r="H7" s="47">
        <f>((VLOOKUP($A7,Selector!$AB$61:$AF$77,2,FALSE))*-1)+(VLOOKUP($B7,Selector!$AB$61:$AF$77,4,FALSE))</f>
        <v>0</v>
      </c>
    </row>
    <row r="8" spans="1:8">
      <c r="A8" s="7" t="s">
        <v>55</v>
      </c>
      <c r="B8" s="13" t="s">
        <v>56</v>
      </c>
      <c r="C8" s="41">
        <f>(3+(VLOOKUP($A8,Selector!$AB$61:$AF$77,2,FALSE))+(VLOOKUP($B8,Selector!$AB$61:$AF$77,4,FALSE)))</f>
        <v>5</v>
      </c>
      <c r="D8" s="44">
        <f>(1+(VLOOKUP(A8,Selector!$AB$61:$AF$77,3,FALSE))+(VLOOKUP(B8,Selector!$AB$61:$AF$77,5,FALSE)))</f>
        <v>0</v>
      </c>
      <c r="E8" s="36" t="str">
        <f>VLOOKUP((VLOOKUP($A8,Selector!$AB$61:$AF$77,3,FALSE))+((VLOOKUP($B8,Selector!$AB$61:$AF$77,5,FALSE))*-1),Selector!$AB$80:$AD$88,2,FALSE)</f>
        <v>High</v>
      </c>
      <c r="F8" s="39" t="str">
        <f>VLOOKUP(((VLOOKUP($A8,Selector!$AB$61:$AF$77,2,FALSE))*-1)+(VLOOKUP($B8,Selector!$AB$61:$AF$77,4,FALSE)),Selector!$AB$80:$AD$88,3,FALSE)</f>
        <v>Medium</v>
      </c>
      <c r="G8" s="52">
        <f>(VLOOKUP($A8,Selector!$AB$61:$AF$77,3,FALSE))+((VLOOKUP($B8,Selector!$AB$61:$AF$77,5,FALSE))*-1)</f>
        <v>1</v>
      </c>
      <c r="H8" s="47">
        <f>((VLOOKUP($A8,Selector!$AB$61:$AF$77,2,FALSE))*-1)+(VLOOKUP($B8,Selector!$AB$61:$AF$77,4,FALSE))</f>
        <v>0</v>
      </c>
    </row>
    <row r="9" spans="1:8">
      <c r="A9" s="14" t="s">
        <v>57</v>
      </c>
      <c r="B9" s="8" t="s">
        <v>54</v>
      </c>
      <c r="C9" s="41">
        <f>(3+(VLOOKUP($A9,Selector!$AB$61:$AF$77,2,FALSE))+(VLOOKUP($B9,Selector!$AB$61:$AF$77,4,FALSE)))</f>
        <v>5</v>
      </c>
      <c r="D9" s="44">
        <f>(1+(VLOOKUP(A9,Selector!$AB$61:$AF$77,3,FALSE))+(VLOOKUP(B9,Selector!$AB$61:$AF$77,5,FALSE)))</f>
        <v>0</v>
      </c>
      <c r="E9" s="44" t="str">
        <f>VLOOKUP((VLOOKUP($A9,Selector!$AB$61:$AF$77,3,FALSE))+((VLOOKUP($B9,Selector!$AB$61:$AF$77,5,FALSE))*-1),Selector!$AB$80:$AD$88,2,FALSE)</f>
        <v>Low</v>
      </c>
      <c r="F9" s="39" t="str">
        <f>VLOOKUP(((VLOOKUP($A9,Selector!$AB$61:$AF$77,2,FALSE))*-1)+(VLOOKUP($B9,Selector!$AB$61:$AF$77,4,FALSE)),Selector!$AB$80:$AD$88,3,FALSE)</f>
        <v>Medium</v>
      </c>
      <c r="G9" s="50">
        <f>(VLOOKUP($A9,Selector!$AB$61:$AF$77,3,FALSE))+((VLOOKUP($B9,Selector!$AB$61:$AF$77,5,FALSE))*-1)</f>
        <v>-1</v>
      </c>
      <c r="H9" s="47">
        <f>((VLOOKUP($A9,Selector!$AB$61:$AF$77,2,FALSE))*-1)+(VLOOKUP($B9,Selector!$AB$61:$AF$77,4,FALSE))</f>
        <v>0</v>
      </c>
    </row>
    <row r="10" spans="1:8">
      <c r="A10" s="14" t="s">
        <v>57</v>
      </c>
      <c r="B10" s="13" t="s">
        <v>56</v>
      </c>
      <c r="C10" s="41">
        <f>(3+(VLOOKUP($A10,Selector!$AB$61:$AF$77,2,FALSE))+(VLOOKUP($B10,Selector!$AB$61:$AF$77,4,FALSE)))</f>
        <v>5</v>
      </c>
      <c r="D10" s="37">
        <f>(1+(VLOOKUP(A10,Selector!$AB$61:$AF$77,3,FALSE))+(VLOOKUP(B10,Selector!$AB$61:$AF$77,5,FALSE)))</f>
        <v>-1</v>
      </c>
      <c r="E10" s="39" t="str">
        <f>VLOOKUP((VLOOKUP($A10,Selector!$AB$61:$AF$77,3,FALSE))+((VLOOKUP($B10,Selector!$AB$61:$AF$77,5,FALSE))*-1),Selector!$AB$80:$AD$88,2,FALSE)</f>
        <v>Medium</v>
      </c>
      <c r="F10" s="39" t="str">
        <f>VLOOKUP(((VLOOKUP($A10,Selector!$AB$61:$AF$77,2,FALSE))*-1)+(VLOOKUP($B10,Selector!$AB$61:$AF$77,4,FALSE)),Selector!$AB$80:$AD$88,3,FALSE)</f>
        <v>Medium</v>
      </c>
      <c r="G10" s="47">
        <f>(VLOOKUP($A10,Selector!$AB$61:$AF$77,3,FALSE))+((VLOOKUP($B10,Selector!$AB$61:$AF$77,5,FALSE))*-1)</f>
        <v>0</v>
      </c>
      <c r="H10" s="47">
        <f>((VLOOKUP($A10,Selector!$AB$61:$AF$77,2,FALSE))*-1)+(VLOOKUP($B10,Selector!$AB$61:$AF$77,4,FALSE))</f>
        <v>0</v>
      </c>
    </row>
    <row r="11" spans="1:8">
      <c r="A11" s="12" t="s">
        <v>52</v>
      </c>
      <c r="B11" s="11" t="s">
        <v>58</v>
      </c>
      <c r="C11" s="42">
        <f>(3+(VLOOKUP($A11,Selector!$AB$61:$AF$77,2,FALSE))+(VLOOKUP($B11,Selector!$AB$61:$AF$77,4,FALSE)))</f>
        <v>4.5</v>
      </c>
      <c r="D11" s="42">
        <f>(1+(VLOOKUP(A11,Selector!$AB$61:$AF$77,3,FALSE))+(VLOOKUP(B11,Selector!$AB$61:$AF$77,5,FALSE)))</f>
        <v>2.5</v>
      </c>
      <c r="E11" s="40" t="str">
        <f>VLOOKUP((VLOOKUP($A11,Selector!$AB$61:$AF$77,3,FALSE))+((VLOOKUP($B11,Selector!$AB$61:$AF$77,5,FALSE))*-1),Selector!$AB$80:$AD$88,2,FALSE)</f>
        <v>Slightly Higher</v>
      </c>
      <c r="F11" s="43" t="str">
        <f>VLOOKUP(((VLOOKUP($A11,Selector!$AB$61:$AF$77,2,FALSE))*-1)+(VLOOKUP($B11,Selector!$AB$61:$AF$77,4,FALSE)),Selector!$AB$80:$AD$88,3,FALSE)</f>
        <v>Slightly Narrower</v>
      </c>
      <c r="G11" s="54">
        <f>(VLOOKUP($A11,Selector!$AB$61:$AF$77,3,FALSE))+((VLOOKUP($B11,Selector!$AB$61:$AF$77,5,FALSE))*-1)</f>
        <v>0.5</v>
      </c>
      <c r="H11" s="53">
        <f>((VLOOKUP($A11,Selector!$AB$61:$AF$77,2,FALSE))*-1)+(VLOOKUP($B11,Selector!$AB$61:$AF$77,4,FALSE))</f>
        <v>-0.5</v>
      </c>
    </row>
    <row r="12" spans="1:8">
      <c r="A12" s="9" t="s">
        <v>59</v>
      </c>
      <c r="B12" s="15" t="s">
        <v>53</v>
      </c>
      <c r="C12" s="42">
        <f>(3+(VLOOKUP($A12,Selector!$AB$61:$AF$77,2,FALSE))+(VLOOKUP($B12,Selector!$AB$61:$AF$77,4,FALSE)))</f>
        <v>4.5</v>
      </c>
      <c r="D12" s="42">
        <f>(1+(VLOOKUP(A12,Selector!$AB$61:$AF$77,3,FALSE))+(VLOOKUP(B12,Selector!$AB$61:$AF$77,5,FALSE)))</f>
        <v>2.5</v>
      </c>
      <c r="E12" s="43" t="str">
        <f>VLOOKUP((VLOOKUP($A12,Selector!$AB$61:$AF$77,3,FALSE))+((VLOOKUP($B12,Selector!$AB$61:$AF$77,5,FALSE))*-1),Selector!$AB$80:$AD$88,2,FALSE)</f>
        <v>Slightly Lower</v>
      </c>
      <c r="F12" s="40" t="str">
        <f>VLOOKUP(((VLOOKUP($A12,Selector!$AB$61:$AF$77,2,FALSE))*-1)+(VLOOKUP($B12,Selector!$AB$61:$AF$77,4,FALSE)),Selector!$AB$80:$AD$88,3,FALSE)</f>
        <v>Slightly Wider</v>
      </c>
      <c r="G12" s="53">
        <f>(VLOOKUP($A12,Selector!$AB$61:$AF$77,3,FALSE))+((VLOOKUP($B12,Selector!$AB$61:$AF$77,5,FALSE))*-1)</f>
        <v>-0.5</v>
      </c>
      <c r="H12" s="54">
        <f>((VLOOKUP($A12,Selector!$AB$61:$AF$77,2,FALSE))*-1)+(VLOOKUP($B12,Selector!$AB$61:$AF$77,4,FALSE))</f>
        <v>0.5</v>
      </c>
    </row>
    <row r="13" spans="1:8">
      <c r="A13" s="12" t="s">
        <v>52</v>
      </c>
      <c r="B13" s="4" t="s">
        <v>60</v>
      </c>
      <c r="C13" s="42">
        <f>(3+(VLOOKUP($A13,Selector!$AB$61:$AF$77,2,FALSE))+(VLOOKUP($B13,Selector!$AB$61:$AF$77,4,FALSE)))</f>
        <v>4.5</v>
      </c>
      <c r="D13" s="36">
        <f>(1+(VLOOKUP(A13,Selector!$AB$61:$AF$77,3,FALSE))+(VLOOKUP(B13,Selector!$AB$61:$AF$77,5,FALSE)))</f>
        <v>2</v>
      </c>
      <c r="E13" s="36" t="str">
        <f>VLOOKUP((VLOOKUP($A13,Selector!$AB$61:$AF$77,3,FALSE))+((VLOOKUP($B13,Selector!$AB$61:$AF$77,5,FALSE))*-1),Selector!$AB$80:$AD$88,2,FALSE)</f>
        <v>High</v>
      </c>
      <c r="F13" s="43" t="str">
        <f>VLOOKUP(((VLOOKUP($A13,Selector!$AB$61:$AF$77,2,FALSE))*-1)+(VLOOKUP($B13,Selector!$AB$61:$AF$77,4,FALSE)),Selector!$AB$80:$AD$88,3,FALSE)</f>
        <v>Slightly Narrower</v>
      </c>
      <c r="G13" s="52">
        <f>(VLOOKUP($A13,Selector!$AB$61:$AF$77,3,FALSE))+((VLOOKUP($B13,Selector!$AB$61:$AF$77,5,FALSE))*-1)</f>
        <v>1</v>
      </c>
      <c r="H13" s="53">
        <f>((VLOOKUP($A13,Selector!$AB$61:$AF$77,2,FALSE))*-1)+(VLOOKUP($B13,Selector!$AB$61:$AF$77,4,FALSE))</f>
        <v>-0.5</v>
      </c>
    </row>
    <row r="14" spans="1:8">
      <c r="A14" s="3" t="s">
        <v>61</v>
      </c>
      <c r="B14" s="15" t="s">
        <v>53</v>
      </c>
      <c r="C14" s="42">
        <f>(3+(VLOOKUP($A14,Selector!$AB$61:$AF$77,2,FALSE))+(VLOOKUP($B14,Selector!$AB$61:$AF$77,4,FALSE)))</f>
        <v>4.5</v>
      </c>
      <c r="D14" s="36">
        <f>(1+(VLOOKUP(A14,Selector!$AB$61:$AF$77,3,FALSE))+(VLOOKUP(B14,Selector!$AB$61:$AF$77,5,FALSE)))</f>
        <v>2</v>
      </c>
      <c r="E14" s="44" t="str">
        <f>VLOOKUP((VLOOKUP($A14,Selector!$AB$61:$AF$77,3,FALSE))+((VLOOKUP($B14,Selector!$AB$61:$AF$77,5,FALSE))*-1),Selector!$AB$80:$AD$88,2,FALSE)</f>
        <v>Low</v>
      </c>
      <c r="F14" s="40" t="str">
        <f>VLOOKUP(((VLOOKUP($A14,Selector!$AB$61:$AF$77,2,FALSE))*-1)+(VLOOKUP($B14,Selector!$AB$61:$AF$77,4,FALSE)),Selector!$AB$80:$AD$88,3,FALSE)</f>
        <v>Slightly Wider</v>
      </c>
      <c r="G14" s="50">
        <f>(VLOOKUP($A14,Selector!$AB$61:$AF$77,3,FALSE))+((VLOOKUP($B14,Selector!$AB$61:$AF$77,5,FALSE))*-1)</f>
        <v>-1</v>
      </c>
      <c r="H14" s="54">
        <f>((VLOOKUP($A14,Selector!$AB$61:$AF$77,2,FALSE))*-1)+(VLOOKUP($B14,Selector!$AB$61:$AF$77,4,FALSE))</f>
        <v>0.5</v>
      </c>
    </row>
    <row r="15" spans="1:8">
      <c r="A15" s="12" t="s">
        <v>52</v>
      </c>
      <c r="B15" s="10" t="s">
        <v>62</v>
      </c>
      <c r="C15" s="42">
        <f>(3+(VLOOKUP($A15,Selector!$AB$61:$AF$77,2,FALSE))+(VLOOKUP($B15,Selector!$AB$61:$AF$77,4,FALSE)))</f>
        <v>4.5</v>
      </c>
      <c r="D15" s="40">
        <f>(1+(VLOOKUP(A15,Selector!$AB$61:$AF$77,3,FALSE))+(VLOOKUP(B15,Selector!$AB$61:$AF$77,5,FALSE)))</f>
        <v>1.5</v>
      </c>
      <c r="E15" s="42" t="str">
        <f>VLOOKUP((VLOOKUP($A15,Selector!$AB$61:$AF$77,3,FALSE))+((VLOOKUP($B15,Selector!$AB$61:$AF$77,5,FALSE))*-1),Selector!$AB$80:$AD$88,2,FALSE)</f>
        <v>Very high</v>
      </c>
      <c r="F15" s="43" t="str">
        <f>VLOOKUP(((VLOOKUP($A15,Selector!$AB$61:$AF$77,2,FALSE))*-1)+(VLOOKUP($B15,Selector!$AB$61:$AF$77,4,FALSE)),Selector!$AB$80:$AD$88,3,FALSE)</f>
        <v>Slightly Narrower</v>
      </c>
      <c r="G15" s="51">
        <f>(VLOOKUP($A15,Selector!$AB$61:$AF$77,3,FALSE))+((VLOOKUP($B15,Selector!$AB$61:$AF$77,5,FALSE))*-1)</f>
        <v>1.5</v>
      </c>
      <c r="H15" s="53">
        <f>((VLOOKUP($A15,Selector!$AB$61:$AF$77,2,FALSE))*-1)+(VLOOKUP($B15,Selector!$AB$61:$AF$77,4,FALSE))</f>
        <v>-0.5</v>
      </c>
    </row>
    <row r="16" spans="1:8">
      <c r="A16" s="9" t="s">
        <v>59</v>
      </c>
      <c r="B16" s="8" t="s">
        <v>54</v>
      </c>
      <c r="C16" s="42">
        <f>(3+(VLOOKUP($A16,Selector!$AB$61:$AF$77,2,FALSE))+(VLOOKUP($B16,Selector!$AB$61:$AF$77,4,FALSE)))</f>
        <v>4.5</v>
      </c>
      <c r="D16" s="40">
        <f>(1+(VLOOKUP(A16,Selector!$AB$61:$AF$77,3,FALSE))+(VLOOKUP(B16,Selector!$AB$61:$AF$77,5,FALSE)))</f>
        <v>1.5</v>
      </c>
      <c r="E16" s="40" t="str">
        <f>VLOOKUP((VLOOKUP($A16,Selector!$AB$61:$AF$77,3,FALSE))+((VLOOKUP($B16,Selector!$AB$61:$AF$77,5,FALSE))*-1),Selector!$AB$80:$AD$88,2,FALSE)</f>
        <v>Slightly Higher</v>
      </c>
      <c r="F16" s="40" t="str">
        <f>VLOOKUP(((VLOOKUP($A16,Selector!$AB$61:$AF$77,2,FALSE))*-1)+(VLOOKUP($B16,Selector!$AB$61:$AF$77,4,FALSE)),Selector!$AB$80:$AD$88,3,FALSE)</f>
        <v>Slightly Wider</v>
      </c>
      <c r="G16" s="54">
        <f>(VLOOKUP($A16,Selector!$AB$61:$AF$77,3,FALSE))+((VLOOKUP($B16,Selector!$AB$61:$AF$77,5,FALSE))*-1)</f>
        <v>0.5</v>
      </c>
      <c r="H16" s="54">
        <f>((VLOOKUP($A16,Selector!$AB$61:$AF$77,2,FALSE))*-1)+(VLOOKUP($B16,Selector!$AB$61:$AF$77,4,FALSE))</f>
        <v>0.5</v>
      </c>
    </row>
    <row r="17" spans="1:8">
      <c r="A17" s="7" t="s">
        <v>55</v>
      </c>
      <c r="B17" s="11" t="s">
        <v>58</v>
      </c>
      <c r="C17" s="42">
        <f>(3+(VLOOKUP($A17,Selector!$AB$61:$AF$77,2,FALSE))+(VLOOKUP($B17,Selector!$AB$61:$AF$77,4,FALSE)))</f>
        <v>4.5</v>
      </c>
      <c r="D17" s="40">
        <f>(1+(VLOOKUP(A17,Selector!$AB$61:$AF$77,3,FALSE))+(VLOOKUP(B17,Selector!$AB$61:$AF$77,5,FALSE)))</f>
        <v>1.5</v>
      </c>
      <c r="E17" s="43" t="str">
        <f>VLOOKUP((VLOOKUP($A17,Selector!$AB$61:$AF$77,3,FALSE))+((VLOOKUP($B17,Selector!$AB$61:$AF$77,5,FALSE))*-1),Selector!$AB$80:$AD$88,2,FALSE)</f>
        <v>Slightly Lower</v>
      </c>
      <c r="F17" s="43" t="str">
        <f>VLOOKUP(((VLOOKUP($A17,Selector!$AB$61:$AF$77,2,FALSE))*-1)+(VLOOKUP($B17,Selector!$AB$61:$AF$77,4,FALSE)),Selector!$AB$80:$AD$88,3,FALSE)</f>
        <v>Slightly Narrower</v>
      </c>
      <c r="G17" s="53">
        <f>(VLOOKUP($A17,Selector!$AB$61:$AF$77,3,FALSE))+((VLOOKUP($B17,Selector!$AB$61:$AF$77,5,FALSE))*-1)</f>
        <v>-0.5</v>
      </c>
      <c r="H17" s="53">
        <f>((VLOOKUP($A17,Selector!$AB$61:$AF$77,2,FALSE))*-1)+(VLOOKUP($B17,Selector!$AB$61:$AF$77,4,FALSE))</f>
        <v>-0.5</v>
      </c>
    </row>
    <row r="18" spans="1:8">
      <c r="A18" s="33" t="s">
        <v>63</v>
      </c>
      <c r="B18" s="15" t="s">
        <v>53</v>
      </c>
      <c r="C18" s="42">
        <f>(3+(VLOOKUP($A18,Selector!$AB$61:$AF$77,2,FALSE))+(VLOOKUP($B18,Selector!$AB$61:$AF$77,4,FALSE)))</f>
        <v>4.5</v>
      </c>
      <c r="D18" s="40">
        <f>(1+(VLOOKUP(A18,Selector!$AB$61:$AF$77,3,FALSE))+(VLOOKUP(B18,Selector!$AB$61:$AF$77,5,FALSE)))</f>
        <v>1.5</v>
      </c>
      <c r="E18" s="38" t="str">
        <f>VLOOKUP((VLOOKUP($A18,Selector!$AB$61:$AF$77,3,FALSE))+((VLOOKUP($B18,Selector!$AB$61:$AF$77,5,FALSE))*-1),Selector!$AB$80:$AD$88,2,FALSE)</f>
        <v>Very low</v>
      </c>
      <c r="F18" s="40" t="str">
        <f>VLOOKUP(((VLOOKUP($A18,Selector!$AB$61:$AF$77,2,FALSE))*-1)+(VLOOKUP($B18,Selector!$AB$61:$AF$77,4,FALSE)),Selector!$AB$80:$AD$88,3,FALSE)</f>
        <v>Slightly Wider</v>
      </c>
      <c r="G18" s="48">
        <f>(VLOOKUP($A18,Selector!$AB$61:$AF$77,3,FALSE))+((VLOOKUP($B18,Selector!$AB$61:$AF$77,5,FALSE))*-1)</f>
        <v>-1.5</v>
      </c>
      <c r="H18" s="54">
        <f>((VLOOKUP($A18,Selector!$AB$61:$AF$77,2,FALSE))*-1)+(VLOOKUP($B18,Selector!$AB$61:$AF$77,4,FALSE))</f>
        <v>0.5</v>
      </c>
    </row>
    <row r="19" spans="1:8">
      <c r="A19" s="3" t="s">
        <v>61</v>
      </c>
      <c r="B19" s="8" t="s">
        <v>54</v>
      </c>
      <c r="C19" s="42">
        <f>(3+(VLOOKUP($A19,Selector!$AB$61:$AF$77,2,FALSE))+(VLOOKUP($B19,Selector!$AB$61:$AF$77,4,FALSE)))</f>
        <v>4.5</v>
      </c>
      <c r="D19" s="39">
        <f>(1+(VLOOKUP(A19,Selector!$AB$61:$AF$77,3,FALSE))+(VLOOKUP(B19,Selector!$AB$61:$AF$77,5,FALSE)))</f>
        <v>1</v>
      </c>
      <c r="E19" s="39" t="str">
        <f>VLOOKUP((VLOOKUP($A19,Selector!$AB$61:$AF$77,3,FALSE))+((VLOOKUP($B19,Selector!$AB$61:$AF$77,5,FALSE))*-1),Selector!$AB$80:$AD$88,2,FALSE)</f>
        <v>Medium</v>
      </c>
      <c r="F19" s="40" t="str">
        <f>VLOOKUP(((VLOOKUP($A19,Selector!$AB$61:$AF$77,2,FALSE))*-1)+(VLOOKUP($B19,Selector!$AB$61:$AF$77,4,FALSE)),Selector!$AB$80:$AD$88,3,FALSE)</f>
        <v>Slightly Wider</v>
      </c>
      <c r="G19" s="47">
        <f>(VLOOKUP($A19,Selector!$AB$61:$AF$77,3,FALSE))+((VLOOKUP($B19,Selector!$AB$61:$AF$77,5,FALSE))*-1)</f>
        <v>0</v>
      </c>
      <c r="H19" s="54">
        <f>((VLOOKUP($A19,Selector!$AB$61:$AF$77,2,FALSE))*-1)+(VLOOKUP($B19,Selector!$AB$61:$AF$77,4,FALSE))</f>
        <v>0.5</v>
      </c>
    </row>
    <row r="20" spans="1:8">
      <c r="A20" s="7" t="s">
        <v>55</v>
      </c>
      <c r="B20" s="4" t="s">
        <v>60</v>
      </c>
      <c r="C20" s="42">
        <f>(3+(VLOOKUP($A20,Selector!$AB$61:$AF$77,2,FALSE))+(VLOOKUP($B20,Selector!$AB$61:$AF$77,4,FALSE)))</f>
        <v>4.5</v>
      </c>
      <c r="D20" s="39">
        <f>(1+(VLOOKUP(A20,Selector!$AB$61:$AF$77,3,FALSE))+(VLOOKUP(B20,Selector!$AB$61:$AF$77,5,FALSE)))</f>
        <v>1</v>
      </c>
      <c r="E20" s="39" t="str">
        <f>VLOOKUP((VLOOKUP($A20,Selector!$AB$61:$AF$77,3,FALSE))+((VLOOKUP($B20,Selector!$AB$61:$AF$77,5,FALSE))*-1),Selector!$AB$80:$AD$88,2,FALSE)</f>
        <v>Medium</v>
      </c>
      <c r="F20" s="43" t="str">
        <f>VLOOKUP(((VLOOKUP($A20,Selector!$AB$61:$AF$77,2,FALSE))*-1)+(VLOOKUP($B20,Selector!$AB$61:$AF$77,4,FALSE)),Selector!$AB$80:$AD$88,3,FALSE)</f>
        <v>Slightly Narrower</v>
      </c>
      <c r="G20" s="47">
        <f>(VLOOKUP($A20,Selector!$AB$61:$AF$77,3,FALSE))+((VLOOKUP($B20,Selector!$AB$61:$AF$77,5,FALSE))*-1)</f>
        <v>0</v>
      </c>
      <c r="H20" s="53">
        <f>((VLOOKUP($A20,Selector!$AB$61:$AF$77,2,FALSE))*-1)+(VLOOKUP($B20,Selector!$AB$61:$AF$77,4,FALSE))</f>
        <v>-0.5</v>
      </c>
    </row>
    <row r="21" spans="1:8">
      <c r="A21" s="9" t="s">
        <v>59</v>
      </c>
      <c r="B21" s="13" t="s">
        <v>56</v>
      </c>
      <c r="C21" s="42">
        <f>(3+(VLOOKUP($A21,Selector!$AB$61:$AF$77,2,FALSE))+(VLOOKUP($B21,Selector!$AB$61:$AF$77,4,FALSE)))</f>
        <v>4.5</v>
      </c>
      <c r="D21" s="43">
        <f>(1+(VLOOKUP(A21,Selector!$AB$61:$AF$77,3,FALSE))+(VLOOKUP(B21,Selector!$AB$61:$AF$77,5,FALSE)))</f>
        <v>0.5</v>
      </c>
      <c r="E21" s="42" t="str">
        <f>VLOOKUP((VLOOKUP($A21,Selector!$AB$61:$AF$77,3,FALSE))+((VLOOKUP($B21,Selector!$AB$61:$AF$77,5,FALSE))*-1),Selector!$AB$80:$AD$88,2,FALSE)</f>
        <v>Very high</v>
      </c>
      <c r="F21" s="40" t="str">
        <f>VLOOKUP(((VLOOKUP($A21,Selector!$AB$61:$AF$77,2,FALSE))*-1)+(VLOOKUP($B21,Selector!$AB$61:$AF$77,4,FALSE)),Selector!$AB$80:$AD$88,3,FALSE)</f>
        <v>Slightly Wider</v>
      </c>
      <c r="G21" s="51">
        <f>(VLOOKUP($A21,Selector!$AB$61:$AF$77,3,FALSE))+((VLOOKUP($B21,Selector!$AB$61:$AF$77,5,FALSE))*-1)</f>
        <v>1.5</v>
      </c>
      <c r="H21" s="54">
        <f>((VLOOKUP($A21,Selector!$AB$61:$AF$77,2,FALSE))*-1)+(VLOOKUP($B21,Selector!$AB$61:$AF$77,4,FALSE))</f>
        <v>0.5</v>
      </c>
    </row>
    <row r="22" spans="1:8">
      <c r="A22" s="7" t="s">
        <v>55</v>
      </c>
      <c r="B22" s="10" t="s">
        <v>62</v>
      </c>
      <c r="C22" s="42">
        <f>(3+(VLOOKUP($A22,Selector!$AB$61:$AF$77,2,FALSE))+(VLOOKUP($B22,Selector!$AB$61:$AF$77,4,FALSE)))</f>
        <v>4.5</v>
      </c>
      <c r="D22" s="43">
        <f>(1+(VLOOKUP(A22,Selector!$AB$61:$AF$77,3,FALSE))+(VLOOKUP(B22,Selector!$AB$61:$AF$77,5,FALSE)))</f>
        <v>0.5</v>
      </c>
      <c r="E22" s="40" t="str">
        <f>VLOOKUP((VLOOKUP($A22,Selector!$AB$61:$AF$77,3,FALSE))+((VLOOKUP($B22,Selector!$AB$61:$AF$77,5,FALSE))*-1),Selector!$AB$80:$AD$88,2,FALSE)</f>
        <v>Slightly Higher</v>
      </c>
      <c r="F22" s="43" t="str">
        <f>VLOOKUP(((VLOOKUP($A22,Selector!$AB$61:$AF$77,2,FALSE))*-1)+(VLOOKUP($B22,Selector!$AB$61:$AF$77,4,FALSE)),Selector!$AB$80:$AD$88,3,FALSE)</f>
        <v>Slightly Narrower</v>
      </c>
      <c r="G22" s="54">
        <f>(VLOOKUP($A22,Selector!$AB$61:$AF$77,3,FALSE))+((VLOOKUP($B22,Selector!$AB$61:$AF$77,5,FALSE))*-1)</f>
        <v>0.5</v>
      </c>
      <c r="H22" s="53">
        <f>((VLOOKUP($A22,Selector!$AB$61:$AF$77,2,FALSE))*-1)+(VLOOKUP($B22,Selector!$AB$61:$AF$77,4,FALSE))</f>
        <v>-0.5</v>
      </c>
    </row>
    <row r="23" spans="1:8">
      <c r="A23" s="33" t="s">
        <v>63</v>
      </c>
      <c r="B23" s="8" t="s">
        <v>54</v>
      </c>
      <c r="C23" s="42">
        <f>(3+(VLOOKUP($A23,Selector!$AB$61:$AF$77,2,FALSE))+(VLOOKUP($B23,Selector!$AB$61:$AF$77,4,FALSE)))</f>
        <v>4.5</v>
      </c>
      <c r="D23" s="43">
        <f>(1+(VLOOKUP(A23,Selector!$AB$61:$AF$77,3,FALSE))+(VLOOKUP(B23,Selector!$AB$61:$AF$77,5,FALSE)))</f>
        <v>0.5</v>
      </c>
      <c r="E23" s="43" t="str">
        <f>VLOOKUP((VLOOKUP($A23,Selector!$AB$61:$AF$77,3,FALSE))+((VLOOKUP($B23,Selector!$AB$61:$AF$77,5,FALSE))*-1),Selector!$AB$80:$AD$88,2,FALSE)</f>
        <v>Slightly Lower</v>
      </c>
      <c r="F23" s="40" t="str">
        <f>VLOOKUP(((VLOOKUP($A23,Selector!$AB$61:$AF$77,2,FALSE))*-1)+(VLOOKUP($B23,Selector!$AB$61:$AF$77,4,FALSE)),Selector!$AB$80:$AD$88,3,FALSE)</f>
        <v>Slightly Wider</v>
      </c>
      <c r="G23" s="53">
        <f>(VLOOKUP($A23,Selector!$AB$61:$AF$77,3,FALSE))+((VLOOKUP($B23,Selector!$AB$61:$AF$77,5,FALSE))*-1)</f>
        <v>-0.5</v>
      </c>
      <c r="H23" s="54">
        <f>((VLOOKUP($A23,Selector!$AB$61:$AF$77,2,FALSE))*-1)+(VLOOKUP($B23,Selector!$AB$61:$AF$77,4,FALSE))</f>
        <v>0.5</v>
      </c>
    </row>
    <row r="24" spans="1:8">
      <c r="A24" s="14" t="s">
        <v>57</v>
      </c>
      <c r="B24" s="11" t="s">
        <v>58</v>
      </c>
      <c r="C24" s="42">
        <f>(3+(VLOOKUP($A24,Selector!$AB$61:$AF$77,2,FALSE))+(VLOOKUP($B24,Selector!$AB$61:$AF$77,4,FALSE)))</f>
        <v>4.5</v>
      </c>
      <c r="D24" s="43">
        <f>(1+(VLOOKUP(A24,Selector!$AB$61:$AF$77,3,FALSE))+(VLOOKUP(B24,Selector!$AB$61:$AF$77,5,FALSE)))</f>
        <v>0.5</v>
      </c>
      <c r="E24" s="38" t="str">
        <f>VLOOKUP((VLOOKUP($A24,Selector!$AB$61:$AF$77,3,FALSE))+((VLOOKUP($B24,Selector!$AB$61:$AF$77,5,FALSE))*-1),Selector!$AB$80:$AD$88,2,FALSE)</f>
        <v>Very low</v>
      </c>
      <c r="F24" s="43" t="str">
        <f>VLOOKUP(((VLOOKUP($A24,Selector!$AB$61:$AF$77,2,FALSE))*-1)+(VLOOKUP($B24,Selector!$AB$61:$AF$77,4,FALSE)),Selector!$AB$80:$AD$88,3,FALSE)</f>
        <v>Slightly Narrower</v>
      </c>
      <c r="G24" s="48">
        <f>(VLOOKUP($A24,Selector!$AB$61:$AF$77,3,FALSE))+((VLOOKUP($B24,Selector!$AB$61:$AF$77,5,FALSE))*-1)</f>
        <v>-1.5</v>
      </c>
      <c r="H24" s="53">
        <f>((VLOOKUP($A24,Selector!$AB$61:$AF$77,2,FALSE))*-1)+(VLOOKUP($B24,Selector!$AB$61:$AF$77,4,FALSE))</f>
        <v>-0.5</v>
      </c>
    </row>
    <row r="25" spans="1:8">
      <c r="A25" s="3" t="s">
        <v>61</v>
      </c>
      <c r="B25" s="13" t="s">
        <v>56</v>
      </c>
      <c r="C25" s="42">
        <f>(3+(VLOOKUP($A25,Selector!$AB$61:$AF$77,2,FALSE))+(VLOOKUP($B25,Selector!$AB$61:$AF$77,4,FALSE)))</f>
        <v>4.5</v>
      </c>
      <c r="D25" s="44">
        <f>(1+(VLOOKUP(A25,Selector!$AB$61:$AF$77,3,FALSE))+(VLOOKUP(B25,Selector!$AB$61:$AF$77,5,FALSE)))</f>
        <v>0</v>
      </c>
      <c r="E25" s="36" t="str">
        <f>VLOOKUP((VLOOKUP($A25,Selector!$AB$61:$AF$77,3,FALSE))+((VLOOKUP($B25,Selector!$AB$61:$AF$77,5,FALSE))*-1),Selector!$AB$80:$AD$88,2,FALSE)</f>
        <v>High</v>
      </c>
      <c r="F25" s="40" t="str">
        <f>VLOOKUP(((VLOOKUP($A25,Selector!$AB$61:$AF$77,2,FALSE))*-1)+(VLOOKUP($B25,Selector!$AB$61:$AF$77,4,FALSE)),Selector!$AB$80:$AD$88,3,FALSE)</f>
        <v>Slightly Wider</v>
      </c>
      <c r="G25" s="52">
        <f>(VLOOKUP($A25,Selector!$AB$61:$AF$77,3,FALSE))+((VLOOKUP($B25,Selector!$AB$61:$AF$77,5,FALSE))*-1)</f>
        <v>1</v>
      </c>
      <c r="H25" s="54">
        <f>((VLOOKUP($A25,Selector!$AB$61:$AF$77,2,FALSE))*-1)+(VLOOKUP($B25,Selector!$AB$61:$AF$77,4,FALSE))</f>
        <v>0.5</v>
      </c>
    </row>
    <row r="26" spans="1:8">
      <c r="A26" s="14" t="s">
        <v>57</v>
      </c>
      <c r="B26" s="4" t="s">
        <v>60</v>
      </c>
      <c r="C26" s="42">
        <f>(3+(VLOOKUP($A26,Selector!$AB$61:$AF$77,2,FALSE))+(VLOOKUP($B26,Selector!$AB$61:$AF$77,4,FALSE)))</f>
        <v>4.5</v>
      </c>
      <c r="D26" s="44">
        <f>(1+(VLOOKUP(A26,Selector!$AB$61:$AF$77,3,FALSE))+(VLOOKUP(B26,Selector!$AB$61:$AF$77,5,FALSE)))</f>
        <v>0</v>
      </c>
      <c r="E26" s="44" t="str">
        <f>VLOOKUP((VLOOKUP($A26,Selector!$AB$61:$AF$77,3,FALSE))+((VLOOKUP($B26,Selector!$AB$61:$AF$77,5,FALSE))*-1),Selector!$AB$80:$AD$88,2,FALSE)</f>
        <v>Low</v>
      </c>
      <c r="F26" s="43" t="str">
        <f>VLOOKUP(((VLOOKUP($A26,Selector!$AB$61:$AF$77,2,FALSE))*-1)+(VLOOKUP($B26,Selector!$AB$61:$AF$77,4,FALSE)),Selector!$AB$80:$AD$88,3,FALSE)</f>
        <v>Slightly Narrower</v>
      </c>
      <c r="G26" s="50">
        <f>(VLOOKUP($A26,Selector!$AB$61:$AF$77,3,FALSE))+((VLOOKUP($B26,Selector!$AB$61:$AF$77,5,FALSE))*-1)</f>
        <v>-1</v>
      </c>
      <c r="H26" s="53">
        <f>((VLOOKUP($A26,Selector!$AB$61:$AF$77,2,FALSE))*-1)+(VLOOKUP($B26,Selector!$AB$61:$AF$77,4,FALSE))</f>
        <v>-0.5</v>
      </c>
    </row>
    <row r="27" spans="1:8">
      <c r="A27" s="33" t="s">
        <v>63</v>
      </c>
      <c r="B27" s="13" t="s">
        <v>56</v>
      </c>
      <c r="C27" s="42">
        <f>(3+(VLOOKUP($A27,Selector!$AB$61:$AF$77,2,FALSE))+(VLOOKUP($B27,Selector!$AB$61:$AF$77,4,FALSE)))</f>
        <v>4.5</v>
      </c>
      <c r="D27" s="38">
        <f>(1+(VLOOKUP(A27,Selector!$AB$61:$AF$77,3,FALSE))+(VLOOKUP(B27,Selector!$AB$61:$AF$77,5,FALSE)))</f>
        <v>-0.5</v>
      </c>
      <c r="E27" s="40" t="str">
        <f>VLOOKUP((VLOOKUP($A27,Selector!$AB$61:$AF$77,3,FALSE))+((VLOOKUP($B27,Selector!$AB$61:$AF$77,5,FALSE))*-1),Selector!$AB$80:$AD$88,2,FALSE)</f>
        <v>Slightly Higher</v>
      </c>
      <c r="F27" s="40" t="str">
        <f>VLOOKUP(((VLOOKUP($A27,Selector!$AB$61:$AF$77,2,FALSE))*-1)+(VLOOKUP($B27,Selector!$AB$61:$AF$77,4,FALSE)),Selector!$AB$80:$AD$88,3,FALSE)</f>
        <v>Slightly Wider</v>
      </c>
      <c r="G27" s="54">
        <f>(VLOOKUP($A27,Selector!$AB$61:$AF$77,3,FALSE))+((VLOOKUP($B27,Selector!$AB$61:$AF$77,5,FALSE))*-1)</f>
        <v>0.5</v>
      </c>
      <c r="H27" s="54">
        <f>((VLOOKUP($A27,Selector!$AB$61:$AF$77,2,FALSE))*-1)+(VLOOKUP($B27,Selector!$AB$61:$AF$77,4,FALSE))</f>
        <v>0.5</v>
      </c>
    </row>
    <row r="28" spans="1:8">
      <c r="A28" s="14" t="s">
        <v>57</v>
      </c>
      <c r="B28" s="10" t="s">
        <v>62</v>
      </c>
      <c r="C28" s="42">
        <f>(3+(VLOOKUP($A28,Selector!$AB$61:$AF$77,2,FALSE))+(VLOOKUP($B28,Selector!$AB$61:$AF$77,4,FALSE)))</f>
        <v>4.5</v>
      </c>
      <c r="D28" s="38">
        <f>(1+(VLOOKUP(A28,Selector!$AB$61:$AF$77,3,FALSE))+(VLOOKUP(B28,Selector!$AB$61:$AF$77,5,FALSE)))</f>
        <v>-0.5</v>
      </c>
      <c r="E28" s="43" t="str">
        <f>VLOOKUP((VLOOKUP($A28,Selector!$AB$61:$AF$77,3,FALSE))+((VLOOKUP($B28,Selector!$AB$61:$AF$77,5,FALSE))*-1),Selector!$AB$80:$AD$88,2,FALSE)</f>
        <v>Slightly Lower</v>
      </c>
      <c r="F28" s="43" t="str">
        <f>VLOOKUP(((VLOOKUP($A28,Selector!$AB$61:$AF$77,2,FALSE))*-1)+(VLOOKUP($B28,Selector!$AB$61:$AF$77,4,FALSE)),Selector!$AB$80:$AD$88,3,FALSE)</f>
        <v>Slightly Narrower</v>
      </c>
      <c r="G28" s="53">
        <f>(VLOOKUP($A28,Selector!$AB$61:$AF$77,3,FALSE))+((VLOOKUP($B28,Selector!$AB$61:$AF$77,5,FALSE))*-1)</f>
        <v>-0.5</v>
      </c>
      <c r="H28" s="53">
        <f>((VLOOKUP($A28,Selector!$AB$61:$AF$77,2,FALSE))*-1)+(VLOOKUP($B28,Selector!$AB$61:$AF$77,4,FALSE))</f>
        <v>-0.5</v>
      </c>
    </row>
    <row r="29" spans="1:8">
      <c r="A29" s="5" t="s">
        <v>64</v>
      </c>
      <c r="B29" s="15" t="s">
        <v>53</v>
      </c>
      <c r="C29" s="36">
        <f>(3+(VLOOKUP($A29,Selector!$AB$61:$AF$77,2,FALSE))+(VLOOKUP($B29,Selector!$AB$61:$AF$77,4,FALSE)))</f>
        <v>4</v>
      </c>
      <c r="D29" s="41">
        <f>(1+(VLOOKUP(A29,Selector!$AB$61:$AF$77,3,FALSE))+(VLOOKUP(B29,Selector!$AB$61:$AF$77,5,FALSE)))</f>
        <v>3</v>
      </c>
      <c r="E29" s="39" t="str">
        <f>VLOOKUP((VLOOKUP($A29,Selector!$AB$61:$AF$77,3,FALSE))+((VLOOKUP($B29,Selector!$AB$61:$AF$77,5,FALSE))*-1),Selector!$AB$80:$AD$88,2,FALSE)</f>
        <v>Medium</v>
      </c>
      <c r="F29" s="36" t="str">
        <f>VLOOKUP(((VLOOKUP($A29,Selector!$AB$61:$AF$77,2,FALSE))*-1)+(VLOOKUP($B29,Selector!$AB$61:$AF$77,4,FALSE)),Selector!$AB$80:$AD$88,3,FALSE)</f>
        <v>Wide</v>
      </c>
      <c r="G29" s="47">
        <f>(VLOOKUP($A29,Selector!$AB$61:$AF$77,3,FALSE))+((VLOOKUP($B29,Selector!$AB$61:$AF$77,5,FALSE))*-1)</f>
        <v>0</v>
      </c>
      <c r="H29" s="52">
        <f>((VLOOKUP($A29,Selector!$AB$61:$AF$77,2,FALSE))*-1)+(VLOOKUP($B29,Selector!$AB$61:$AF$77,4,FALSE))</f>
        <v>1</v>
      </c>
    </row>
    <row r="30" spans="1:8">
      <c r="A30" s="12" t="s">
        <v>52</v>
      </c>
      <c r="B30" s="6" t="s">
        <v>65</v>
      </c>
      <c r="C30" s="36">
        <f>(3+(VLOOKUP($A30,Selector!$AB$61:$AF$77,2,FALSE))+(VLOOKUP($B30,Selector!$AB$61:$AF$77,4,FALSE)))</f>
        <v>4</v>
      </c>
      <c r="D30" s="41">
        <f>(1+(VLOOKUP(A30,Selector!$AB$61:$AF$77,3,FALSE))+(VLOOKUP(B30,Selector!$AB$61:$AF$77,5,FALSE)))</f>
        <v>3</v>
      </c>
      <c r="E30" s="39" t="str">
        <f>VLOOKUP((VLOOKUP($A30,Selector!$AB$61:$AF$77,3,FALSE))+((VLOOKUP($B30,Selector!$AB$61:$AF$77,5,FALSE))*-1),Selector!$AB$80:$AD$88,2,FALSE)</f>
        <v>Medium</v>
      </c>
      <c r="F30" s="44" t="str">
        <f>VLOOKUP(((VLOOKUP($A30,Selector!$AB$61:$AF$77,2,FALSE))*-1)+(VLOOKUP($B30,Selector!$AB$61:$AF$77,4,FALSE)),Selector!$AB$80:$AD$88,3,FALSE)</f>
        <v>Narrow</v>
      </c>
      <c r="G30" s="47">
        <f>(VLOOKUP($A30,Selector!$AB$61:$AF$77,3,FALSE))+((VLOOKUP($B30,Selector!$AB$61:$AF$77,5,FALSE))*-1)</f>
        <v>0</v>
      </c>
      <c r="H30" s="50">
        <f>((VLOOKUP($A30,Selector!$AB$61:$AF$77,2,FALSE))*-1)+(VLOOKUP($B30,Selector!$AB$61:$AF$77,4,FALSE))</f>
        <v>-1</v>
      </c>
    </row>
    <row r="31" spans="1:8">
      <c r="A31" s="12" t="s">
        <v>52</v>
      </c>
      <c r="B31" s="2" t="s">
        <v>66</v>
      </c>
      <c r="C31" s="36">
        <f>(3+(VLOOKUP($A31,Selector!$AB$61:$AF$77,2,FALSE))+(VLOOKUP($B31,Selector!$AB$61:$AF$77,4,FALSE)))</f>
        <v>4</v>
      </c>
      <c r="D31" s="42">
        <f>(1+(VLOOKUP(A31,Selector!$AB$61:$AF$77,3,FALSE))+(VLOOKUP(B31,Selector!$AB$61:$AF$77,5,FALSE)))</f>
        <v>2.5</v>
      </c>
      <c r="E31" s="40" t="str">
        <f>VLOOKUP((VLOOKUP($A31,Selector!$AB$61:$AF$77,3,FALSE))+((VLOOKUP($B31,Selector!$AB$61:$AF$77,5,FALSE))*-1),Selector!$AB$80:$AD$88,2,FALSE)</f>
        <v>Slightly Higher</v>
      </c>
      <c r="F31" s="44" t="str">
        <f>VLOOKUP(((VLOOKUP($A31,Selector!$AB$61:$AF$77,2,FALSE))*-1)+(VLOOKUP($B31,Selector!$AB$61:$AF$77,4,FALSE)),Selector!$AB$80:$AD$88,3,FALSE)</f>
        <v>Narrow</v>
      </c>
      <c r="G31" s="54">
        <f>(VLOOKUP($A31,Selector!$AB$61:$AF$77,3,FALSE))+((VLOOKUP($B31,Selector!$AB$61:$AF$77,5,FALSE))*-1)</f>
        <v>0.5</v>
      </c>
      <c r="H31" s="50">
        <f>((VLOOKUP($A31,Selector!$AB$61:$AF$77,2,FALSE))*-1)+(VLOOKUP($B31,Selector!$AB$61:$AF$77,4,FALSE))</f>
        <v>-1</v>
      </c>
    </row>
    <row r="32" spans="1:8">
      <c r="A32" s="1" t="s">
        <v>67</v>
      </c>
      <c r="B32" s="15" t="s">
        <v>53</v>
      </c>
      <c r="C32" s="36">
        <f>(3+(VLOOKUP($A32,Selector!$AB$61:$AF$77,2,FALSE))+(VLOOKUP($B32,Selector!$AB$61:$AF$77,4,FALSE)))</f>
        <v>4</v>
      </c>
      <c r="D32" s="42">
        <f>(1+(VLOOKUP(A32,Selector!$AB$61:$AF$77,3,FALSE))+(VLOOKUP(B32,Selector!$AB$61:$AF$77,5,FALSE)))</f>
        <v>2.5</v>
      </c>
      <c r="E32" s="43" t="str">
        <f>VLOOKUP((VLOOKUP($A32,Selector!$AB$61:$AF$77,3,FALSE))+((VLOOKUP($B32,Selector!$AB$61:$AF$77,5,FALSE))*-1),Selector!$AB$80:$AD$88,2,FALSE)</f>
        <v>Slightly Lower</v>
      </c>
      <c r="F32" s="36" t="str">
        <f>VLOOKUP(((VLOOKUP($A32,Selector!$AB$61:$AF$77,2,FALSE))*-1)+(VLOOKUP($B32,Selector!$AB$61:$AF$77,4,FALSE)),Selector!$AB$80:$AD$88,3,FALSE)</f>
        <v>Wide</v>
      </c>
      <c r="G32" s="53">
        <f>(VLOOKUP($A32,Selector!$AB$61:$AF$77,3,FALSE))+((VLOOKUP($B32,Selector!$AB$61:$AF$77,5,FALSE))*-1)</f>
        <v>-0.5</v>
      </c>
      <c r="H32" s="52">
        <f>((VLOOKUP($A32,Selector!$AB$61:$AF$77,2,FALSE))*-1)+(VLOOKUP($B32,Selector!$AB$61:$AF$77,4,FALSE))</f>
        <v>1</v>
      </c>
    </row>
    <row r="33" spans="1:8">
      <c r="A33" s="5" t="s">
        <v>64</v>
      </c>
      <c r="B33" s="8" t="s">
        <v>54</v>
      </c>
      <c r="C33" s="36">
        <f>(3+(VLOOKUP($A33,Selector!$AB$61:$AF$77,2,FALSE))+(VLOOKUP($B33,Selector!$AB$61:$AF$77,4,FALSE)))</f>
        <v>4</v>
      </c>
      <c r="D33" s="36">
        <f>(1+(VLOOKUP(A33,Selector!$AB$61:$AF$77,3,FALSE))+(VLOOKUP(B33,Selector!$AB$61:$AF$77,5,FALSE)))</f>
        <v>2</v>
      </c>
      <c r="E33" s="36" t="str">
        <f>VLOOKUP((VLOOKUP($A33,Selector!$AB$61:$AF$77,3,FALSE))+((VLOOKUP($B33,Selector!$AB$61:$AF$77,5,FALSE))*-1),Selector!$AB$80:$AD$88,2,FALSE)</f>
        <v>High</v>
      </c>
      <c r="F33" s="36" t="str">
        <f>VLOOKUP(((VLOOKUP($A33,Selector!$AB$61:$AF$77,2,FALSE))*-1)+(VLOOKUP($B33,Selector!$AB$61:$AF$77,4,FALSE)),Selector!$AB$80:$AD$88,3,FALSE)</f>
        <v>Wide</v>
      </c>
      <c r="G33" s="52">
        <f>(VLOOKUP($A33,Selector!$AB$61:$AF$77,3,FALSE))+((VLOOKUP($B33,Selector!$AB$61:$AF$77,5,FALSE))*-1)</f>
        <v>1</v>
      </c>
      <c r="H33" s="52">
        <f>((VLOOKUP($A33,Selector!$AB$61:$AF$77,2,FALSE))*-1)+(VLOOKUP($B33,Selector!$AB$61:$AF$77,4,FALSE))</f>
        <v>1</v>
      </c>
    </row>
    <row r="34" spans="1:8">
      <c r="A34" s="12" t="s">
        <v>52</v>
      </c>
      <c r="B34" s="58" t="s">
        <v>17</v>
      </c>
      <c r="C34" s="36">
        <f>(3+(VLOOKUP($A34,Selector!$AB$61:$AF$77,2,FALSE))+(VLOOKUP($B34,Selector!$AB$61:$AF$77,4,FALSE)))</f>
        <v>4</v>
      </c>
      <c r="D34" s="36">
        <f>(1+(VLOOKUP(A34,Selector!$AB$61:$AF$77,3,FALSE))+(VLOOKUP(B34,Selector!$AB$61:$AF$77,5,FALSE)))</f>
        <v>2</v>
      </c>
      <c r="E34" s="36" t="str">
        <f>VLOOKUP((VLOOKUP($A34,Selector!$AB$61:$AF$77,3,FALSE))+((VLOOKUP($B34,Selector!$AB$61:$AF$77,5,FALSE))*-1),Selector!$AB$80:$AD$88,2,FALSE)</f>
        <v>High</v>
      </c>
      <c r="F34" s="44" t="str">
        <f>VLOOKUP(((VLOOKUP($A34,Selector!$AB$61:$AF$77,2,FALSE))*-1)+(VLOOKUP($B34,Selector!$AB$61:$AF$77,4,FALSE)),Selector!$AB$80:$AD$88,3,FALSE)</f>
        <v>Narrow</v>
      </c>
      <c r="G34" s="52">
        <f>(VLOOKUP($A34,Selector!$AB$61:$AF$77,3,FALSE))+((VLOOKUP($B34,Selector!$AB$61:$AF$77,5,FALSE))*-1)</f>
        <v>1</v>
      </c>
      <c r="H34" s="50">
        <f>((VLOOKUP($A34,Selector!$AB$61:$AF$77,2,FALSE))*-1)+(VLOOKUP($B34,Selector!$AB$61:$AF$77,4,FALSE))</f>
        <v>-1</v>
      </c>
    </row>
    <row r="35" spans="1:8">
      <c r="A35" s="9" t="s">
        <v>59</v>
      </c>
      <c r="B35" s="11" t="s">
        <v>58</v>
      </c>
      <c r="C35" s="36">
        <f>(3+(VLOOKUP($A35,Selector!$AB$61:$AF$77,2,FALSE))+(VLOOKUP($B35,Selector!$AB$61:$AF$77,4,FALSE)))</f>
        <v>4</v>
      </c>
      <c r="D35" s="36">
        <f>(1+(VLOOKUP(A35,Selector!$AB$61:$AF$77,3,FALSE))+(VLOOKUP(B35,Selector!$AB$61:$AF$77,5,FALSE)))</f>
        <v>2</v>
      </c>
      <c r="E35" s="39" t="str">
        <f>VLOOKUP((VLOOKUP($A35,Selector!$AB$61:$AF$77,3,FALSE))+((VLOOKUP($B35,Selector!$AB$61:$AF$77,5,FALSE))*-1),Selector!$AB$80:$AD$88,2,FALSE)</f>
        <v>Medium</v>
      </c>
      <c r="F35" s="39" t="str">
        <f>VLOOKUP(((VLOOKUP($A35,Selector!$AB$61:$AF$77,2,FALSE))*-1)+(VLOOKUP($B35,Selector!$AB$61:$AF$77,4,FALSE)),Selector!$AB$80:$AD$88,3,FALSE)</f>
        <v>Medium</v>
      </c>
      <c r="G35" s="47">
        <f>(VLOOKUP($A35,Selector!$AB$61:$AF$77,3,FALSE))+((VLOOKUP($B35,Selector!$AB$61:$AF$77,5,FALSE))*-1)</f>
        <v>0</v>
      </c>
      <c r="H35" s="47">
        <f>((VLOOKUP($A35,Selector!$AB$61:$AF$77,2,FALSE))*-1)+(VLOOKUP($B35,Selector!$AB$61:$AF$77,4,FALSE))</f>
        <v>0</v>
      </c>
    </row>
    <row r="36" spans="1:8">
      <c r="A36" s="58" t="s">
        <v>17</v>
      </c>
      <c r="B36" s="15" t="s">
        <v>53</v>
      </c>
      <c r="C36" s="36">
        <f>(3+(VLOOKUP($A36,Selector!$AB$61:$AF$77,2,FALSE))+(VLOOKUP($B36,Selector!$AB$61:$AF$77,4,FALSE)))</f>
        <v>4</v>
      </c>
      <c r="D36" s="36">
        <f>(1+(VLOOKUP(A36,Selector!$AB$61:$AF$77,3,FALSE))+(VLOOKUP(B36,Selector!$AB$61:$AF$77,5,FALSE)))</f>
        <v>2</v>
      </c>
      <c r="E36" s="44" t="str">
        <f>VLOOKUP((VLOOKUP($A36,Selector!$AB$61:$AF$77,3,FALSE))+((VLOOKUP($B36,Selector!$AB$61:$AF$77,5,FALSE))*-1),Selector!$AB$80:$AD$88,2,FALSE)</f>
        <v>Low</v>
      </c>
      <c r="F36" s="36" t="str">
        <f>VLOOKUP(((VLOOKUP($A36,Selector!$AB$61:$AF$77,2,FALSE))*-1)+(VLOOKUP($B36,Selector!$AB$61:$AF$77,4,FALSE)),Selector!$AB$80:$AD$88,3,FALSE)</f>
        <v>Wide</v>
      </c>
      <c r="G36" s="50">
        <f>(VLOOKUP($A36,Selector!$AB$61:$AF$77,3,FALSE))+((VLOOKUP($B36,Selector!$AB$61:$AF$77,5,FALSE))*-1)</f>
        <v>-1</v>
      </c>
      <c r="H36" s="52">
        <f>((VLOOKUP($A36,Selector!$AB$61:$AF$77,2,FALSE))*-1)+(VLOOKUP($B36,Selector!$AB$61:$AF$77,4,FALSE))</f>
        <v>1</v>
      </c>
    </row>
    <row r="37" spans="1:8">
      <c r="A37" s="7" t="s">
        <v>55</v>
      </c>
      <c r="B37" s="6" t="s">
        <v>65</v>
      </c>
      <c r="C37" s="36">
        <f>(3+(VLOOKUP($A37,Selector!$AB$61:$AF$77,2,FALSE))+(VLOOKUP($B37,Selector!$AB$61:$AF$77,4,FALSE)))</f>
        <v>4</v>
      </c>
      <c r="D37" s="36">
        <f>(1+(VLOOKUP(A37,Selector!$AB$61:$AF$77,3,FALSE))+(VLOOKUP(B37,Selector!$AB$61:$AF$77,5,FALSE)))</f>
        <v>2</v>
      </c>
      <c r="E37" s="44" t="str">
        <f>VLOOKUP((VLOOKUP($A37,Selector!$AB$61:$AF$77,3,FALSE))+((VLOOKUP($B37,Selector!$AB$61:$AF$77,5,FALSE))*-1),Selector!$AB$80:$AD$88,2,FALSE)</f>
        <v>Low</v>
      </c>
      <c r="F37" s="44" t="str">
        <f>VLOOKUP(((VLOOKUP($A37,Selector!$AB$61:$AF$77,2,FALSE))*-1)+(VLOOKUP($B37,Selector!$AB$61:$AF$77,4,FALSE)),Selector!$AB$80:$AD$88,3,FALSE)</f>
        <v>Narrow</v>
      </c>
      <c r="G37" s="50">
        <f>(VLOOKUP($A37,Selector!$AB$61:$AF$77,3,FALSE))+((VLOOKUP($B37,Selector!$AB$61:$AF$77,5,FALSE))*-1)</f>
        <v>-1</v>
      </c>
      <c r="H37" s="50">
        <f>((VLOOKUP($A37,Selector!$AB$61:$AF$77,2,FALSE))*-1)+(VLOOKUP($B37,Selector!$AB$61:$AF$77,4,FALSE))</f>
        <v>-1</v>
      </c>
    </row>
    <row r="38" spans="1:8">
      <c r="A38" s="12" t="s">
        <v>52</v>
      </c>
      <c r="B38" s="1" t="s">
        <v>67</v>
      </c>
      <c r="C38" s="36">
        <f>(3+(VLOOKUP($A38,Selector!$AB$61:$AF$77,2,FALSE))+(VLOOKUP($B38,Selector!$AB$61:$AF$77,4,FALSE)))</f>
        <v>4</v>
      </c>
      <c r="D38" s="40">
        <f>(1+(VLOOKUP(A38,Selector!$AB$61:$AF$77,3,FALSE))+(VLOOKUP(B38,Selector!$AB$61:$AF$77,5,FALSE)))</f>
        <v>1.5</v>
      </c>
      <c r="E38" s="42" t="str">
        <f>VLOOKUP((VLOOKUP($A38,Selector!$AB$61:$AF$77,3,FALSE))+((VLOOKUP($B38,Selector!$AB$61:$AF$77,5,FALSE))*-1),Selector!$AB$80:$AD$88,2,FALSE)</f>
        <v>Very high</v>
      </c>
      <c r="F38" s="44" t="str">
        <f>VLOOKUP(((VLOOKUP($A38,Selector!$AB$61:$AF$77,2,FALSE))*-1)+(VLOOKUP($B38,Selector!$AB$61:$AF$77,4,FALSE)),Selector!$AB$80:$AD$88,3,FALSE)</f>
        <v>Narrow</v>
      </c>
      <c r="G38" s="51">
        <f>(VLOOKUP($A38,Selector!$AB$61:$AF$77,3,FALSE))+((VLOOKUP($B38,Selector!$AB$61:$AF$77,5,FALSE))*-1)</f>
        <v>1.5</v>
      </c>
      <c r="H38" s="50">
        <f>((VLOOKUP($A38,Selector!$AB$61:$AF$77,2,FALSE))*-1)+(VLOOKUP($B38,Selector!$AB$61:$AF$77,4,FALSE))</f>
        <v>-1</v>
      </c>
    </row>
    <row r="39" spans="1:8">
      <c r="A39" s="1" t="s">
        <v>67</v>
      </c>
      <c r="B39" s="8" t="s">
        <v>54</v>
      </c>
      <c r="C39" s="36">
        <f>(3+(VLOOKUP($A39,Selector!$AB$61:$AF$77,2,FALSE))+(VLOOKUP($B39,Selector!$AB$61:$AF$77,4,FALSE)))</f>
        <v>4</v>
      </c>
      <c r="D39" s="40">
        <f>(1+(VLOOKUP(A39,Selector!$AB$61:$AF$77,3,FALSE))+(VLOOKUP(B39,Selector!$AB$61:$AF$77,5,FALSE)))</f>
        <v>1.5</v>
      </c>
      <c r="E39" s="40" t="str">
        <f>VLOOKUP((VLOOKUP($A39,Selector!$AB$61:$AF$77,3,FALSE))+((VLOOKUP($B39,Selector!$AB$61:$AF$77,5,FALSE))*-1),Selector!$AB$80:$AD$88,2,FALSE)</f>
        <v>Slightly Higher</v>
      </c>
      <c r="F39" s="36" t="str">
        <f>VLOOKUP(((VLOOKUP($A39,Selector!$AB$61:$AF$77,2,FALSE))*-1)+(VLOOKUP($B39,Selector!$AB$61:$AF$77,4,FALSE)),Selector!$AB$80:$AD$88,3,FALSE)</f>
        <v>Wide</v>
      </c>
      <c r="G39" s="54">
        <f>(VLOOKUP($A39,Selector!$AB$61:$AF$77,3,FALSE))+((VLOOKUP($B39,Selector!$AB$61:$AF$77,5,FALSE))*-1)</f>
        <v>0.5</v>
      </c>
      <c r="H39" s="52">
        <f>((VLOOKUP($A39,Selector!$AB$61:$AF$77,2,FALSE))*-1)+(VLOOKUP($B39,Selector!$AB$61:$AF$77,4,FALSE))</f>
        <v>1</v>
      </c>
    </row>
    <row r="40" spans="1:8">
      <c r="A40" s="9" t="s">
        <v>59</v>
      </c>
      <c r="B40" s="4" t="s">
        <v>60</v>
      </c>
      <c r="C40" s="36">
        <f>(3+(VLOOKUP($A40,Selector!$AB$61:$AF$77,2,FALSE))+(VLOOKUP($B40,Selector!$AB$61:$AF$77,4,FALSE)))</f>
        <v>4</v>
      </c>
      <c r="D40" s="40">
        <f>(1+(VLOOKUP(A40,Selector!$AB$61:$AF$77,3,FALSE))+(VLOOKUP(B40,Selector!$AB$61:$AF$77,5,FALSE)))</f>
        <v>1.5</v>
      </c>
      <c r="E40" s="40" t="str">
        <f>VLOOKUP((VLOOKUP($A40,Selector!$AB$61:$AF$77,3,FALSE))+((VLOOKUP($B40,Selector!$AB$61:$AF$77,5,FALSE))*-1),Selector!$AB$80:$AD$88,2,FALSE)</f>
        <v>Slightly Higher</v>
      </c>
      <c r="F40" s="39" t="str">
        <f>VLOOKUP(((VLOOKUP($A40,Selector!$AB$61:$AF$77,2,FALSE))*-1)+(VLOOKUP($B40,Selector!$AB$61:$AF$77,4,FALSE)),Selector!$AB$80:$AD$88,3,FALSE)</f>
        <v>Medium</v>
      </c>
      <c r="G40" s="54">
        <f>(VLOOKUP($A40,Selector!$AB$61:$AF$77,3,FALSE))+((VLOOKUP($B40,Selector!$AB$61:$AF$77,5,FALSE))*-1)</f>
        <v>0.5</v>
      </c>
      <c r="H40" s="47">
        <f>((VLOOKUP($A40,Selector!$AB$61:$AF$77,2,FALSE))*-1)+(VLOOKUP($B40,Selector!$AB$61:$AF$77,4,FALSE))</f>
        <v>0</v>
      </c>
    </row>
    <row r="41" spans="1:8">
      <c r="A41" s="3" t="s">
        <v>61</v>
      </c>
      <c r="B41" s="11" t="s">
        <v>58</v>
      </c>
      <c r="C41" s="36">
        <f>(3+(VLOOKUP($A41,Selector!$AB$61:$AF$77,2,FALSE))+(VLOOKUP($B41,Selector!$AB$61:$AF$77,4,FALSE)))</f>
        <v>4</v>
      </c>
      <c r="D41" s="40">
        <f>(1+(VLOOKUP(A41,Selector!$AB$61:$AF$77,3,FALSE))+(VLOOKUP(B41,Selector!$AB$61:$AF$77,5,FALSE)))</f>
        <v>1.5</v>
      </c>
      <c r="E41" s="43" t="str">
        <f>VLOOKUP((VLOOKUP($A41,Selector!$AB$61:$AF$77,3,FALSE))+((VLOOKUP($B41,Selector!$AB$61:$AF$77,5,FALSE))*-1),Selector!$AB$80:$AD$88,2,FALSE)</f>
        <v>Slightly Lower</v>
      </c>
      <c r="F41" s="39" t="str">
        <f>VLOOKUP(((VLOOKUP($A41,Selector!$AB$61:$AF$77,2,FALSE))*-1)+(VLOOKUP($B41,Selector!$AB$61:$AF$77,4,FALSE)),Selector!$AB$80:$AD$88,3,FALSE)</f>
        <v>Medium</v>
      </c>
      <c r="G41" s="53">
        <f>(VLOOKUP($A41,Selector!$AB$61:$AF$77,3,FALSE))+((VLOOKUP($B41,Selector!$AB$61:$AF$77,5,FALSE))*-1)</f>
        <v>-0.5</v>
      </c>
      <c r="H41" s="47">
        <f>((VLOOKUP($A41,Selector!$AB$61:$AF$77,2,FALSE))*-1)+(VLOOKUP($B41,Selector!$AB$61:$AF$77,4,FALSE))</f>
        <v>0</v>
      </c>
    </row>
    <row r="42" spans="1:8">
      <c r="A42" s="7" t="s">
        <v>55</v>
      </c>
      <c r="B42" s="2" t="s">
        <v>66</v>
      </c>
      <c r="C42" s="36">
        <f>(3+(VLOOKUP($A42,Selector!$AB$61:$AF$77,2,FALSE))+(VLOOKUP($B42,Selector!$AB$61:$AF$77,4,FALSE)))</f>
        <v>4</v>
      </c>
      <c r="D42" s="40">
        <f>(1+(VLOOKUP(A42,Selector!$AB$61:$AF$77,3,FALSE))+(VLOOKUP(B42,Selector!$AB$61:$AF$77,5,FALSE)))</f>
        <v>1.5</v>
      </c>
      <c r="E42" s="43" t="str">
        <f>VLOOKUP((VLOOKUP($A42,Selector!$AB$61:$AF$77,3,FALSE))+((VLOOKUP($B42,Selector!$AB$61:$AF$77,5,FALSE))*-1),Selector!$AB$80:$AD$88,2,FALSE)</f>
        <v>Slightly Lower</v>
      </c>
      <c r="F42" s="44" t="str">
        <f>VLOOKUP(((VLOOKUP($A42,Selector!$AB$61:$AF$77,2,FALSE))*-1)+(VLOOKUP($B42,Selector!$AB$61:$AF$77,4,FALSE)),Selector!$AB$80:$AD$88,3,FALSE)</f>
        <v>Narrow</v>
      </c>
      <c r="G42" s="53">
        <f>(VLOOKUP($A42,Selector!$AB$61:$AF$77,3,FALSE))+((VLOOKUP($B42,Selector!$AB$61:$AF$77,5,FALSE))*-1)</f>
        <v>-0.5</v>
      </c>
      <c r="H42" s="50">
        <f>((VLOOKUP($A42,Selector!$AB$61:$AF$77,2,FALSE))*-1)+(VLOOKUP($B42,Selector!$AB$61:$AF$77,4,FALSE))</f>
        <v>-1</v>
      </c>
    </row>
    <row r="43" spans="1:8">
      <c r="A43" s="2" t="s">
        <v>66</v>
      </c>
      <c r="B43" s="15" t="s">
        <v>53</v>
      </c>
      <c r="C43" s="36">
        <f>(3+(VLOOKUP($A43,Selector!$AB$61:$AF$77,2,FALSE))+(VLOOKUP($B43,Selector!$AB$61:$AF$77,4,FALSE)))</f>
        <v>4</v>
      </c>
      <c r="D43" s="40">
        <f>(1+(VLOOKUP(A43,Selector!$AB$61:$AF$77,3,FALSE))+(VLOOKUP(B43,Selector!$AB$61:$AF$77,5,FALSE)))</f>
        <v>1.5</v>
      </c>
      <c r="E43" s="38" t="str">
        <f>VLOOKUP((VLOOKUP($A43,Selector!$AB$61:$AF$77,3,FALSE))+((VLOOKUP($B43,Selector!$AB$61:$AF$77,5,FALSE))*-1),Selector!$AB$80:$AD$88,2,FALSE)</f>
        <v>Very low</v>
      </c>
      <c r="F43" s="36" t="str">
        <f>VLOOKUP(((VLOOKUP($A43,Selector!$AB$61:$AF$77,2,FALSE))*-1)+(VLOOKUP($B43,Selector!$AB$61:$AF$77,4,FALSE)),Selector!$AB$80:$AD$88,3,FALSE)</f>
        <v>Wide</v>
      </c>
      <c r="G43" s="48">
        <f>(VLOOKUP($A43,Selector!$AB$61:$AF$77,3,FALSE))+((VLOOKUP($B43,Selector!$AB$61:$AF$77,5,FALSE))*-1)</f>
        <v>-1.5</v>
      </c>
      <c r="H43" s="52">
        <f>((VLOOKUP($A43,Selector!$AB$61:$AF$77,2,FALSE))*-1)+(VLOOKUP($B43,Selector!$AB$61:$AF$77,4,FALSE))</f>
        <v>1</v>
      </c>
    </row>
    <row r="44" spans="1:8">
      <c r="A44" s="5" t="s">
        <v>64</v>
      </c>
      <c r="B44" s="13" t="s">
        <v>56</v>
      </c>
      <c r="C44" s="36">
        <f>(3+(VLOOKUP($A44,Selector!$AB$61:$AF$77,2,FALSE))+(VLOOKUP($B44,Selector!$AB$61:$AF$77,4,FALSE)))</f>
        <v>4</v>
      </c>
      <c r="D44" s="39">
        <f>(1+(VLOOKUP(A44,Selector!$AB$61:$AF$77,3,FALSE))+(VLOOKUP(B44,Selector!$AB$61:$AF$77,5,FALSE)))</f>
        <v>1</v>
      </c>
      <c r="E44" s="41" t="str">
        <f>VLOOKUP((VLOOKUP($A44,Selector!$AB$61:$AF$77,3,FALSE))+((VLOOKUP($B44,Selector!$AB$61:$AF$77,5,FALSE))*-1),Selector!$AB$80:$AD$88,2,FALSE)</f>
        <v>Max height</v>
      </c>
      <c r="F44" s="36" t="str">
        <f>VLOOKUP(((VLOOKUP($A44,Selector!$AB$61:$AF$77,2,FALSE))*-1)+(VLOOKUP($B44,Selector!$AB$61:$AF$77,4,FALSE)),Selector!$AB$80:$AD$88,3,FALSE)</f>
        <v>Wide</v>
      </c>
      <c r="G44" s="49">
        <f>(VLOOKUP($A44,Selector!$AB$61:$AF$77,3,FALSE))+((VLOOKUP($B44,Selector!$AB$61:$AF$77,5,FALSE))*-1)</f>
        <v>2</v>
      </c>
      <c r="H44" s="52">
        <f>((VLOOKUP($A44,Selector!$AB$61:$AF$77,2,FALSE))*-1)+(VLOOKUP($B44,Selector!$AB$61:$AF$77,4,FALSE))</f>
        <v>1</v>
      </c>
    </row>
    <row r="45" spans="1:8">
      <c r="A45" s="12" t="s">
        <v>52</v>
      </c>
      <c r="B45" s="5" t="s">
        <v>64</v>
      </c>
      <c r="C45" s="36">
        <f>(3+(VLOOKUP($A45,Selector!$AB$61:$AF$77,2,FALSE))+(VLOOKUP($B45,Selector!$AB$61:$AF$77,4,FALSE)))</f>
        <v>4</v>
      </c>
      <c r="D45" s="39">
        <f>(1+(VLOOKUP(A45,Selector!$AB$61:$AF$77,3,FALSE))+(VLOOKUP(B45,Selector!$AB$61:$AF$77,5,FALSE)))</f>
        <v>1</v>
      </c>
      <c r="E45" s="41" t="str">
        <f>VLOOKUP((VLOOKUP($A45,Selector!$AB$61:$AF$77,3,FALSE))+((VLOOKUP($B45,Selector!$AB$61:$AF$77,5,FALSE))*-1),Selector!$AB$80:$AD$88,2,FALSE)</f>
        <v>Max height</v>
      </c>
      <c r="F45" s="44" t="str">
        <f>VLOOKUP(((VLOOKUP($A45,Selector!$AB$61:$AF$77,2,FALSE))*-1)+(VLOOKUP($B45,Selector!$AB$61:$AF$77,4,FALSE)),Selector!$AB$80:$AD$88,3,FALSE)</f>
        <v>Narrow</v>
      </c>
      <c r="G45" s="49">
        <f>(VLOOKUP($A45,Selector!$AB$61:$AF$77,3,FALSE))+((VLOOKUP($B45,Selector!$AB$61:$AF$77,5,FALSE))*-1)</f>
        <v>2</v>
      </c>
      <c r="H45" s="50">
        <f>((VLOOKUP($A45,Selector!$AB$61:$AF$77,2,FALSE))*-1)+(VLOOKUP($B45,Selector!$AB$61:$AF$77,4,FALSE))</f>
        <v>-1</v>
      </c>
    </row>
    <row r="46" spans="1:8">
      <c r="A46" s="9" t="s">
        <v>59</v>
      </c>
      <c r="B46" s="10" t="s">
        <v>62</v>
      </c>
      <c r="C46" s="36">
        <f>(3+(VLOOKUP($A46,Selector!$AB$61:$AF$77,2,FALSE))+(VLOOKUP($B46,Selector!$AB$61:$AF$77,4,FALSE)))</f>
        <v>4</v>
      </c>
      <c r="D46" s="39">
        <f>(1+(VLOOKUP(A46,Selector!$AB$61:$AF$77,3,FALSE))+(VLOOKUP(B46,Selector!$AB$61:$AF$77,5,FALSE)))</f>
        <v>1</v>
      </c>
      <c r="E46" s="36" t="str">
        <f>VLOOKUP((VLOOKUP($A46,Selector!$AB$61:$AF$77,3,FALSE))+((VLOOKUP($B46,Selector!$AB$61:$AF$77,5,FALSE))*-1),Selector!$AB$80:$AD$88,2,FALSE)</f>
        <v>High</v>
      </c>
      <c r="F46" s="39" t="str">
        <f>VLOOKUP(((VLOOKUP($A46,Selector!$AB$61:$AF$77,2,FALSE))*-1)+(VLOOKUP($B46,Selector!$AB$61:$AF$77,4,FALSE)),Selector!$AB$80:$AD$88,3,FALSE)</f>
        <v>Medium</v>
      </c>
      <c r="G46" s="52">
        <f>(VLOOKUP($A46,Selector!$AB$61:$AF$77,3,FALSE))+((VLOOKUP($B46,Selector!$AB$61:$AF$77,5,FALSE))*-1)</f>
        <v>1</v>
      </c>
      <c r="H46" s="47">
        <f>((VLOOKUP($A46,Selector!$AB$61:$AF$77,2,FALSE))*-1)+(VLOOKUP($B46,Selector!$AB$61:$AF$77,4,FALSE))</f>
        <v>0</v>
      </c>
    </row>
    <row r="47" spans="1:8">
      <c r="A47" s="58" t="s">
        <v>17</v>
      </c>
      <c r="B47" s="8" t="s">
        <v>54</v>
      </c>
      <c r="C47" s="36">
        <f>(3+(VLOOKUP($A47,Selector!$AB$61:$AF$77,2,FALSE))+(VLOOKUP($B47,Selector!$AB$61:$AF$77,4,FALSE)))</f>
        <v>4</v>
      </c>
      <c r="D47" s="39">
        <f>(1+(VLOOKUP(A47,Selector!$AB$61:$AF$77,3,FALSE))+(VLOOKUP(B47,Selector!$AB$61:$AF$77,5,FALSE)))</f>
        <v>1</v>
      </c>
      <c r="E47" s="39" t="str">
        <f>VLOOKUP((VLOOKUP($A47,Selector!$AB$61:$AF$77,3,FALSE))+((VLOOKUP($B47,Selector!$AB$61:$AF$77,5,FALSE))*-1),Selector!$AB$80:$AD$88,2,FALSE)</f>
        <v>Medium</v>
      </c>
      <c r="F47" s="36" t="str">
        <f>VLOOKUP(((VLOOKUP($A47,Selector!$AB$61:$AF$77,2,FALSE))*-1)+(VLOOKUP($B47,Selector!$AB$61:$AF$77,4,FALSE)),Selector!$AB$80:$AD$88,3,FALSE)</f>
        <v>Wide</v>
      </c>
      <c r="G47" s="47">
        <f>(VLOOKUP($A47,Selector!$AB$61:$AF$77,3,FALSE))+((VLOOKUP($B47,Selector!$AB$61:$AF$77,5,FALSE))*-1)</f>
        <v>0</v>
      </c>
      <c r="H47" s="52">
        <f>((VLOOKUP($A47,Selector!$AB$61:$AF$77,2,FALSE))*-1)+(VLOOKUP($B47,Selector!$AB$61:$AF$77,4,FALSE))</f>
        <v>1</v>
      </c>
    </row>
    <row r="48" spans="1:8">
      <c r="A48" s="3" t="s">
        <v>61</v>
      </c>
      <c r="B48" s="4" t="s">
        <v>60</v>
      </c>
      <c r="C48" s="36">
        <f>(3+(VLOOKUP($A48,Selector!$AB$61:$AF$77,2,FALSE))+(VLOOKUP($B48,Selector!$AB$61:$AF$77,4,FALSE)))</f>
        <v>4</v>
      </c>
      <c r="D48" s="39">
        <f>(1+(VLOOKUP(A48,Selector!$AB$61:$AF$77,3,FALSE))+(VLOOKUP(B48,Selector!$AB$61:$AF$77,5,FALSE)))</f>
        <v>1</v>
      </c>
      <c r="E48" s="39" t="str">
        <f>VLOOKUP((VLOOKUP($A48,Selector!$AB$61:$AF$77,3,FALSE))+((VLOOKUP($B48,Selector!$AB$61:$AF$77,5,FALSE))*-1),Selector!$AB$80:$AD$88,2,FALSE)</f>
        <v>Medium</v>
      </c>
      <c r="F48" s="39" t="str">
        <f>VLOOKUP(((VLOOKUP($A48,Selector!$AB$61:$AF$77,2,FALSE))*-1)+(VLOOKUP($B48,Selector!$AB$61:$AF$77,4,FALSE)),Selector!$AB$80:$AD$88,3,FALSE)</f>
        <v>Medium</v>
      </c>
      <c r="G48" s="47">
        <f>(VLOOKUP($A48,Selector!$AB$61:$AF$77,3,FALSE))+((VLOOKUP($B48,Selector!$AB$61:$AF$77,5,FALSE))*-1)</f>
        <v>0</v>
      </c>
      <c r="H48" s="47">
        <f>((VLOOKUP($A48,Selector!$AB$61:$AF$77,2,FALSE))*-1)+(VLOOKUP($B48,Selector!$AB$61:$AF$77,4,FALSE))</f>
        <v>0</v>
      </c>
    </row>
    <row r="49" spans="1:8">
      <c r="A49" s="7" t="s">
        <v>55</v>
      </c>
      <c r="B49" s="58" t="s">
        <v>17</v>
      </c>
      <c r="C49" s="36">
        <f>(3+(VLOOKUP($A49,Selector!$AB$61:$AF$77,2,FALSE))+(VLOOKUP($B49,Selector!$AB$61:$AF$77,4,FALSE)))</f>
        <v>4</v>
      </c>
      <c r="D49" s="39">
        <f>(1+(VLOOKUP(A49,Selector!$AB$61:$AF$77,3,FALSE))+(VLOOKUP(B49,Selector!$AB$61:$AF$77,5,FALSE)))</f>
        <v>1</v>
      </c>
      <c r="E49" s="39" t="str">
        <f>VLOOKUP((VLOOKUP($A49,Selector!$AB$61:$AF$77,3,FALSE))+((VLOOKUP($B49,Selector!$AB$61:$AF$77,5,FALSE))*-1),Selector!$AB$80:$AD$88,2,FALSE)</f>
        <v>Medium</v>
      </c>
      <c r="F49" s="44" t="str">
        <f>VLOOKUP(((VLOOKUP($A49,Selector!$AB$61:$AF$77,2,FALSE))*-1)+(VLOOKUP($B49,Selector!$AB$61:$AF$77,4,FALSE)),Selector!$AB$80:$AD$88,3,FALSE)</f>
        <v>Narrow</v>
      </c>
      <c r="G49" s="47">
        <f>(VLOOKUP($A49,Selector!$AB$61:$AF$77,3,FALSE))+((VLOOKUP($B49,Selector!$AB$61:$AF$77,5,FALSE))*-1)</f>
        <v>0</v>
      </c>
      <c r="H49" s="50">
        <f>((VLOOKUP($A49,Selector!$AB$61:$AF$77,2,FALSE))*-1)+(VLOOKUP($B49,Selector!$AB$61:$AF$77,4,FALSE))</f>
        <v>-1</v>
      </c>
    </row>
    <row r="50" spans="1:8">
      <c r="A50" s="33" t="s">
        <v>63</v>
      </c>
      <c r="B50" s="11" t="s">
        <v>58</v>
      </c>
      <c r="C50" s="36">
        <f>(3+(VLOOKUP($A50,Selector!$AB$61:$AF$77,2,FALSE))+(VLOOKUP($B50,Selector!$AB$61:$AF$77,4,FALSE)))</f>
        <v>4</v>
      </c>
      <c r="D50" s="39">
        <f>(1+(VLOOKUP(A50,Selector!$AB$61:$AF$77,3,FALSE))+(VLOOKUP(B50,Selector!$AB$61:$AF$77,5,FALSE)))</f>
        <v>1</v>
      </c>
      <c r="E50" s="44" t="str">
        <f>VLOOKUP((VLOOKUP($A50,Selector!$AB$61:$AF$77,3,FALSE))+((VLOOKUP($B50,Selector!$AB$61:$AF$77,5,FALSE))*-1),Selector!$AB$80:$AD$88,2,FALSE)</f>
        <v>Low</v>
      </c>
      <c r="F50" s="39" t="str">
        <f>VLOOKUP(((VLOOKUP($A50,Selector!$AB$61:$AF$77,2,FALSE))*-1)+(VLOOKUP($B50,Selector!$AB$61:$AF$77,4,FALSE)),Selector!$AB$80:$AD$88,3,FALSE)</f>
        <v>Medium</v>
      </c>
      <c r="G50" s="50">
        <f>(VLOOKUP($A50,Selector!$AB$61:$AF$77,3,FALSE))+((VLOOKUP($B50,Selector!$AB$61:$AF$77,5,FALSE))*-1)</f>
        <v>-1</v>
      </c>
      <c r="H50" s="47">
        <f>((VLOOKUP($A50,Selector!$AB$61:$AF$77,2,FALSE))*-1)+(VLOOKUP($B50,Selector!$AB$61:$AF$77,4,FALSE))</f>
        <v>0</v>
      </c>
    </row>
    <row r="51" spans="1:8">
      <c r="A51" s="6" t="s">
        <v>65</v>
      </c>
      <c r="B51" s="15" t="s">
        <v>53</v>
      </c>
      <c r="C51" s="36">
        <f>(3+(VLOOKUP($A51,Selector!$AB$61:$AF$77,2,FALSE))+(VLOOKUP($B51,Selector!$AB$61:$AF$77,4,FALSE)))</f>
        <v>4</v>
      </c>
      <c r="D51" s="39">
        <f>(1+(VLOOKUP(A51,Selector!$AB$61:$AF$77,3,FALSE))+(VLOOKUP(B51,Selector!$AB$61:$AF$77,5,FALSE)))</f>
        <v>1</v>
      </c>
      <c r="E51" s="37" t="str">
        <f>VLOOKUP((VLOOKUP($A51,Selector!$AB$61:$AF$77,3,FALSE))+((VLOOKUP($B51,Selector!$AB$61:$AF$77,5,FALSE))*-1),Selector!$AB$80:$AD$88,2,FALSE)</f>
        <v>Max Low</v>
      </c>
      <c r="F51" s="36" t="str">
        <f>VLOOKUP(((VLOOKUP($A51,Selector!$AB$61:$AF$77,2,FALSE))*-1)+(VLOOKUP($B51,Selector!$AB$61:$AF$77,4,FALSE)),Selector!$AB$80:$AD$88,3,FALSE)</f>
        <v>Wide</v>
      </c>
      <c r="G51" s="55">
        <f>(VLOOKUP($A51,Selector!$AB$61:$AF$77,3,FALSE))+((VLOOKUP($B51,Selector!$AB$61:$AF$77,5,FALSE))*-1)</f>
        <v>-2</v>
      </c>
      <c r="H51" s="52">
        <f>((VLOOKUP($A51,Selector!$AB$61:$AF$77,2,FALSE))*-1)+(VLOOKUP($B51,Selector!$AB$61:$AF$77,4,FALSE))</f>
        <v>1</v>
      </c>
    </row>
    <row r="52" spans="1:8">
      <c r="A52" s="14" t="s">
        <v>57</v>
      </c>
      <c r="B52" s="6" t="s">
        <v>65</v>
      </c>
      <c r="C52" s="36">
        <f>(3+(VLOOKUP($A52,Selector!$AB$61:$AF$77,2,FALSE))+(VLOOKUP($B52,Selector!$AB$61:$AF$77,4,FALSE)))</f>
        <v>4</v>
      </c>
      <c r="D52" s="39">
        <f>(1+(VLOOKUP(A52,Selector!$AB$61:$AF$77,3,FALSE))+(VLOOKUP(B52,Selector!$AB$61:$AF$77,5,FALSE)))</f>
        <v>1</v>
      </c>
      <c r="E52" s="37" t="str">
        <f>VLOOKUP((VLOOKUP($A52,Selector!$AB$61:$AF$77,3,FALSE))+((VLOOKUP($B52,Selector!$AB$61:$AF$77,5,FALSE))*-1),Selector!$AB$80:$AD$88,2,FALSE)</f>
        <v>Max Low</v>
      </c>
      <c r="F52" s="44" t="str">
        <f>VLOOKUP(((VLOOKUP($A52,Selector!$AB$61:$AF$77,2,FALSE))*-1)+(VLOOKUP($B52,Selector!$AB$61:$AF$77,4,FALSE)),Selector!$AB$80:$AD$88,3,FALSE)</f>
        <v>Narrow</v>
      </c>
      <c r="G52" s="55">
        <f>(VLOOKUP($A52,Selector!$AB$61:$AF$77,3,FALSE))+((VLOOKUP($B52,Selector!$AB$61:$AF$77,5,FALSE))*-1)</f>
        <v>-2</v>
      </c>
      <c r="H52" s="50">
        <f>((VLOOKUP($A52,Selector!$AB$61:$AF$77,2,FALSE))*-1)+(VLOOKUP($B52,Selector!$AB$61:$AF$77,4,FALSE))</f>
        <v>-1</v>
      </c>
    </row>
    <row r="53" spans="1:8">
      <c r="A53" s="1" t="s">
        <v>67</v>
      </c>
      <c r="B53" s="13" t="s">
        <v>56</v>
      </c>
      <c r="C53" s="36">
        <f>(3+(VLOOKUP($A53,Selector!$AB$61:$AF$77,2,FALSE))+(VLOOKUP($B53,Selector!$AB$61:$AF$77,4,FALSE)))</f>
        <v>4</v>
      </c>
      <c r="D53" s="43">
        <f>(1+(VLOOKUP(A53,Selector!$AB$61:$AF$77,3,FALSE))+(VLOOKUP(B53,Selector!$AB$61:$AF$77,5,FALSE)))</f>
        <v>0.5</v>
      </c>
      <c r="E53" s="42" t="str">
        <f>VLOOKUP((VLOOKUP($A53,Selector!$AB$61:$AF$77,3,FALSE))+((VLOOKUP($B53,Selector!$AB$61:$AF$77,5,FALSE))*-1),Selector!$AB$80:$AD$88,2,FALSE)</f>
        <v>Very high</v>
      </c>
      <c r="F53" s="36" t="str">
        <f>VLOOKUP(((VLOOKUP($A53,Selector!$AB$61:$AF$77,2,FALSE))*-1)+(VLOOKUP($B53,Selector!$AB$61:$AF$77,4,FALSE)),Selector!$AB$80:$AD$88,3,FALSE)</f>
        <v>Wide</v>
      </c>
      <c r="G53" s="51">
        <f>(VLOOKUP($A53,Selector!$AB$61:$AF$77,3,FALSE))+((VLOOKUP($B53,Selector!$AB$61:$AF$77,5,FALSE))*-1)</f>
        <v>1.5</v>
      </c>
      <c r="H53" s="52">
        <f>((VLOOKUP($A53,Selector!$AB$61:$AF$77,2,FALSE))*-1)+(VLOOKUP($B53,Selector!$AB$61:$AF$77,4,FALSE))</f>
        <v>1</v>
      </c>
    </row>
    <row r="54" spans="1:8">
      <c r="A54" s="3" t="s">
        <v>61</v>
      </c>
      <c r="B54" s="10" t="s">
        <v>62</v>
      </c>
      <c r="C54" s="36">
        <f>(3+(VLOOKUP($A54,Selector!$AB$61:$AF$77,2,FALSE))+(VLOOKUP($B54,Selector!$AB$61:$AF$77,4,FALSE)))</f>
        <v>4</v>
      </c>
      <c r="D54" s="43">
        <f>(1+(VLOOKUP(A54,Selector!$AB$61:$AF$77,3,FALSE))+(VLOOKUP(B54,Selector!$AB$61:$AF$77,5,FALSE)))</f>
        <v>0.5</v>
      </c>
      <c r="E54" s="40" t="str">
        <f>VLOOKUP((VLOOKUP($A54,Selector!$AB$61:$AF$77,3,FALSE))+((VLOOKUP($B54,Selector!$AB$61:$AF$77,5,FALSE))*-1),Selector!$AB$80:$AD$88,2,FALSE)</f>
        <v>Slightly Higher</v>
      </c>
      <c r="F54" s="39" t="str">
        <f>VLOOKUP(((VLOOKUP($A54,Selector!$AB$61:$AF$77,2,FALSE))*-1)+(VLOOKUP($B54,Selector!$AB$61:$AF$77,4,FALSE)),Selector!$AB$80:$AD$88,3,FALSE)</f>
        <v>Medium</v>
      </c>
      <c r="G54" s="54">
        <f>(VLOOKUP($A54,Selector!$AB$61:$AF$77,3,FALSE))+((VLOOKUP($B54,Selector!$AB$61:$AF$77,5,FALSE))*-1)</f>
        <v>0.5</v>
      </c>
      <c r="H54" s="47">
        <f>((VLOOKUP($A54,Selector!$AB$61:$AF$77,2,FALSE))*-1)+(VLOOKUP($B54,Selector!$AB$61:$AF$77,4,FALSE))</f>
        <v>0</v>
      </c>
    </row>
    <row r="55" spans="1:8">
      <c r="A55" s="7" t="s">
        <v>55</v>
      </c>
      <c r="B55" s="1" t="s">
        <v>67</v>
      </c>
      <c r="C55" s="36">
        <f>(3+(VLOOKUP($A55,Selector!$AB$61:$AF$77,2,FALSE))+(VLOOKUP($B55,Selector!$AB$61:$AF$77,4,FALSE)))</f>
        <v>4</v>
      </c>
      <c r="D55" s="43">
        <f>(1+(VLOOKUP(A55,Selector!$AB$61:$AF$77,3,FALSE))+(VLOOKUP(B55,Selector!$AB$61:$AF$77,5,FALSE)))</f>
        <v>0.5</v>
      </c>
      <c r="E55" s="40" t="str">
        <f>VLOOKUP((VLOOKUP($A55,Selector!$AB$61:$AF$77,3,FALSE))+((VLOOKUP($B55,Selector!$AB$61:$AF$77,5,FALSE))*-1),Selector!$AB$80:$AD$88,2,FALSE)</f>
        <v>Slightly Higher</v>
      </c>
      <c r="F55" s="44" t="str">
        <f>VLOOKUP(((VLOOKUP($A55,Selector!$AB$61:$AF$77,2,FALSE))*-1)+(VLOOKUP($B55,Selector!$AB$61:$AF$77,4,FALSE)),Selector!$AB$80:$AD$88,3,FALSE)</f>
        <v>Narrow</v>
      </c>
      <c r="G55" s="54">
        <f>(VLOOKUP($A55,Selector!$AB$61:$AF$77,3,FALSE))+((VLOOKUP($B55,Selector!$AB$61:$AF$77,5,FALSE))*-1)</f>
        <v>0.5</v>
      </c>
      <c r="H55" s="50">
        <f>((VLOOKUP($A55,Selector!$AB$61:$AF$77,2,FALSE))*-1)+(VLOOKUP($B55,Selector!$AB$61:$AF$77,4,FALSE))</f>
        <v>-1</v>
      </c>
    </row>
    <row r="56" spans="1:8">
      <c r="A56" s="2" t="s">
        <v>66</v>
      </c>
      <c r="B56" s="8" t="s">
        <v>54</v>
      </c>
      <c r="C56" s="36">
        <f>(3+(VLOOKUP($A56,Selector!$AB$61:$AF$77,2,FALSE))+(VLOOKUP($B56,Selector!$AB$61:$AF$77,4,FALSE)))</f>
        <v>4</v>
      </c>
      <c r="D56" s="43">
        <f>(1+(VLOOKUP(A56,Selector!$AB$61:$AF$77,3,FALSE))+(VLOOKUP(B56,Selector!$AB$61:$AF$77,5,FALSE)))</f>
        <v>0.5</v>
      </c>
      <c r="E56" s="43" t="str">
        <f>VLOOKUP((VLOOKUP($A56,Selector!$AB$61:$AF$77,3,FALSE))+((VLOOKUP($B56,Selector!$AB$61:$AF$77,5,FALSE))*-1),Selector!$AB$80:$AD$88,2,FALSE)</f>
        <v>Slightly Lower</v>
      </c>
      <c r="F56" s="36" t="str">
        <f>VLOOKUP(((VLOOKUP($A56,Selector!$AB$61:$AF$77,2,FALSE))*-1)+(VLOOKUP($B56,Selector!$AB$61:$AF$77,4,FALSE)),Selector!$AB$80:$AD$88,3,FALSE)</f>
        <v>Wide</v>
      </c>
      <c r="G56" s="53">
        <f>(VLOOKUP($A56,Selector!$AB$61:$AF$77,3,FALSE))+((VLOOKUP($B56,Selector!$AB$61:$AF$77,5,FALSE))*-1)</f>
        <v>-0.5</v>
      </c>
      <c r="H56" s="52">
        <f>((VLOOKUP($A56,Selector!$AB$61:$AF$77,2,FALSE))*-1)+(VLOOKUP($B56,Selector!$AB$61:$AF$77,4,FALSE))</f>
        <v>1</v>
      </c>
    </row>
    <row r="57" spans="1:8">
      <c r="A57" s="33" t="s">
        <v>63</v>
      </c>
      <c r="B57" s="4" t="s">
        <v>60</v>
      </c>
      <c r="C57" s="36">
        <f>(3+(VLOOKUP($A57,Selector!$AB$61:$AF$77,2,FALSE))+(VLOOKUP($B57,Selector!$AB$61:$AF$77,4,FALSE)))</f>
        <v>4</v>
      </c>
      <c r="D57" s="43">
        <f>(1+(VLOOKUP(A57,Selector!$AB$61:$AF$77,3,FALSE))+(VLOOKUP(B57,Selector!$AB$61:$AF$77,5,FALSE)))</f>
        <v>0.5</v>
      </c>
      <c r="E57" s="43" t="str">
        <f>VLOOKUP((VLOOKUP($A57,Selector!$AB$61:$AF$77,3,FALSE))+((VLOOKUP($B57,Selector!$AB$61:$AF$77,5,FALSE))*-1),Selector!$AB$80:$AD$88,2,FALSE)</f>
        <v>Slightly Lower</v>
      </c>
      <c r="F57" s="39" t="str">
        <f>VLOOKUP(((VLOOKUP($A57,Selector!$AB$61:$AF$77,2,FALSE))*-1)+(VLOOKUP($B57,Selector!$AB$61:$AF$77,4,FALSE)),Selector!$AB$80:$AD$88,3,FALSE)</f>
        <v>Medium</v>
      </c>
      <c r="G57" s="53">
        <f>(VLOOKUP($A57,Selector!$AB$61:$AF$77,3,FALSE))+((VLOOKUP($B57,Selector!$AB$61:$AF$77,5,FALSE))*-1)</f>
        <v>-0.5</v>
      </c>
      <c r="H57" s="47">
        <f>((VLOOKUP($A57,Selector!$AB$61:$AF$77,2,FALSE))*-1)+(VLOOKUP($B57,Selector!$AB$61:$AF$77,4,FALSE))</f>
        <v>0</v>
      </c>
    </row>
    <row r="58" spans="1:8">
      <c r="A58" s="14" t="s">
        <v>57</v>
      </c>
      <c r="B58" s="2" t="s">
        <v>66</v>
      </c>
      <c r="C58" s="36">
        <f>(3+(VLOOKUP($A58,Selector!$AB$61:$AF$77,2,FALSE))+(VLOOKUP($B58,Selector!$AB$61:$AF$77,4,FALSE)))</f>
        <v>4</v>
      </c>
      <c r="D58" s="43">
        <f>(1+(VLOOKUP(A58,Selector!$AB$61:$AF$77,3,FALSE))+(VLOOKUP(B58,Selector!$AB$61:$AF$77,5,FALSE)))</f>
        <v>0.5</v>
      </c>
      <c r="E58" s="38" t="str">
        <f>VLOOKUP((VLOOKUP($A58,Selector!$AB$61:$AF$77,3,FALSE))+((VLOOKUP($B58,Selector!$AB$61:$AF$77,5,FALSE))*-1),Selector!$AB$80:$AD$88,2,FALSE)</f>
        <v>Very low</v>
      </c>
      <c r="F58" s="44" t="str">
        <f>VLOOKUP(((VLOOKUP($A58,Selector!$AB$61:$AF$77,2,FALSE))*-1)+(VLOOKUP($B58,Selector!$AB$61:$AF$77,4,FALSE)),Selector!$AB$80:$AD$88,3,FALSE)</f>
        <v>Narrow</v>
      </c>
      <c r="G58" s="48">
        <f>(VLOOKUP($A58,Selector!$AB$61:$AF$77,3,FALSE))+((VLOOKUP($B58,Selector!$AB$61:$AF$77,5,FALSE))*-1)</f>
        <v>-1.5</v>
      </c>
      <c r="H58" s="50">
        <f>((VLOOKUP($A58,Selector!$AB$61:$AF$77,2,FALSE))*-1)+(VLOOKUP($B58,Selector!$AB$61:$AF$77,4,FALSE))</f>
        <v>-1</v>
      </c>
    </row>
    <row r="59" spans="1:8">
      <c r="A59" s="58" t="s">
        <v>17</v>
      </c>
      <c r="B59" s="13" t="s">
        <v>56</v>
      </c>
      <c r="C59" s="36">
        <f>(3+(VLOOKUP($A59,Selector!$AB$61:$AF$77,2,FALSE))+(VLOOKUP($B59,Selector!$AB$61:$AF$77,4,FALSE)))</f>
        <v>4</v>
      </c>
      <c r="D59" s="44">
        <f>(1+(VLOOKUP(A59,Selector!$AB$61:$AF$77,3,FALSE))+(VLOOKUP(B59,Selector!$AB$61:$AF$77,5,FALSE)))</f>
        <v>0</v>
      </c>
      <c r="E59" s="36" t="str">
        <f>VLOOKUP((VLOOKUP($A59,Selector!$AB$61:$AF$77,3,FALSE))+((VLOOKUP($B59,Selector!$AB$61:$AF$77,5,FALSE))*-1),Selector!$AB$80:$AD$88,2,FALSE)</f>
        <v>High</v>
      </c>
      <c r="F59" s="36" t="str">
        <f>VLOOKUP(((VLOOKUP($A59,Selector!$AB$61:$AF$77,2,FALSE))*-1)+(VLOOKUP($B59,Selector!$AB$61:$AF$77,4,FALSE)),Selector!$AB$80:$AD$88,3,FALSE)</f>
        <v>Wide</v>
      </c>
      <c r="G59" s="52">
        <f>(VLOOKUP($A59,Selector!$AB$61:$AF$77,3,FALSE))+((VLOOKUP($B59,Selector!$AB$61:$AF$77,5,FALSE))*-1)</f>
        <v>1</v>
      </c>
      <c r="H59" s="52">
        <f>((VLOOKUP($A59,Selector!$AB$61:$AF$77,2,FALSE))*-1)+(VLOOKUP($B59,Selector!$AB$61:$AF$77,4,FALSE))</f>
        <v>1</v>
      </c>
    </row>
    <row r="60" spans="1:8">
      <c r="A60" s="7" t="s">
        <v>55</v>
      </c>
      <c r="B60" s="5" t="s">
        <v>64</v>
      </c>
      <c r="C60" s="36">
        <f>(3+(VLOOKUP($A60,Selector!$AB$61:$AF$77,2,FALSE))+(VLOOKUP($B60,Selector!$AB$61:$AF$77,4,FALSE)))</f>
        <v>4</v>
      </c>
      <c r="D60" s="44">
        <f>(1+(VLOOKUP(A60,Selector!$AB$61:$AF$77,3,FALSE))+(VLOOKUP(B60,Selector!$AB$61:$AF$77,5,FALSE)))</f>
        <v>0</v>
      </c>
      <c r="E60" s="36" t="str">
        <f>VLOOKUP((VLOOKUP($A60,Selector!$AB$61:$AF$77,3,FALSE))+((VLOOKUP($B60,Selector!$AB$61:$AF$77,5,FALSE))*-1),Selector!$AB$80:$AD$88,2,FALSE)</f>
        <v>High</v>
      </c>
      <c r="F60" s="44" t="str">
        <f>VLOOKUP(((VLOOKUP($A60,Selector!$AB$61:$AF$77,2,FALSE))*-1)+(VLOOKUP($B60,Selector!$AB$61:$AF$77,4,FALSE)),Selector!$AB$80:$AD$88,3,FALSE)</f>
        <v>Narrow</v>
      </c>
      <c r="G60" s="52">
        <f>(VLOOKUP($A60,Selector!$AB$61:$AF$77,3,FALSE))+((VLOOKUP($B60,Selector!$AB$61:$AF$77,5,FALSE))*-1)</f>
        <v>1</v>
      </c>
      <c r="H60" s="50">
        <f>((VLOOKUP($A60,Selector!$AB$61:$AF$77,2,FALSE))*-1)+(VLOOKUP($B60,Selector!$AB$61:$AF$77,4,FALSE))</f>
        <v>-1</v>
      </c>
    </row>
    <row r="61" spans="1:8">
      <c r="A61" s="33" t="s">
        <v>63</v>
      </c>
      <c r="B61" s="10" t="s">
        <v>62</v>
      </c>
      <c r="C61" s="36">
        <f>(3+(VLOOKUP($A61,Selector!$AB$61:$AF$77,2,FALSE))+(VLOOKUP($B61,Selector!$AB$61:$AF$77,4,FALSE)))</f>
        <v>4</v>
      </c>
      <c r="D61" s="44">
        <f>(1+(VLOOKUP(A61,Selector!$AB$61:$AF$77,3,FALSE))+(VLOOKUP(B61,Selector!$AB$61:$AF$77,5,FALSE)))</f>
        <v>0</v>
      </c>
      <c r="E61" s="39" t="str">
        <f>VLOOKUP((VLOOKUP($A61,Selector!$AB$61:$AF$77,3,FALSE))+((VLOOKUP($B61,Selector!$AB$61:$AF$77,5,FALSE))*-1),Selector!$AB$80:$AD$88,2,FALSE)</f>
        <v>Medium</v>
      </c>
      <c r="F61" s="39" t="str">
        <f>VLOOKUP(((VLOOKUP($A61,Selector!$AB$61:$AF$77,2,FALSE))*-1)+(VLOOKUP($B61,Selector!$AB$61:$AF$77,4,FALSE)),Selector!$AB$80:$AD$88,3,FALSE)</f>
        <v>Medium</v>
      </c>
      <c r="G61" s="47">
        <f>(VLOOKUP($A61,Selector!$AB$61:$AF$77,3,FALSE))+((VLOOKUP($B61,Selector!$AB$61:$AF$77,5,FALSE))*-1)</f>
        <v>0</v>
      </c>
      <c r="H61" s="47">
        <f>((VLOOKUP($A61,Selector!$AB$61:$AF$77,2,FALSE))*-1)+(VLOOKUP($B61,Selector!$AB$61:$AF$77,4,FALSE))</f>
        <v>0</v>
      </c>
    </row>
    <row r="62" spans="1:8">
      <c r="A62" s="6" t="s">
        <v>65</v>
      </c>
      <c r="B62" s="8" t="s">
        <v>54</v>
      </c>
      <c r="C62" s="36">
        <f>(3+(VLOOKUP($A62,Selector!$AB$61:$AF$77,2,FALSE))+(VLOOKUP($B62,Selector!$AB$61:$AF$77,4,FALSE)))</f>
        <v>4</v>
      </c>
      <c r="D62" s="44">
        <f>(1+(VLOOKUP(A62,Selector!$AB$61:$AF$77,3,FALSE))+(VLOOKUP(B62,Selector!$AB$61:$AF$77,5,FALSE)))</f>
        <v>0</v>
      </c>
      <c r="E62" s="44" t="str">
        <f>VLOOKUP((VLOOKUP($A62,Selector!$AB$61:$AF$77,3,FALSE))+((VLOOKUP($B62,Selector!$AB$61:$AF$77,5,FALSE))*-1),Selector!$AB$80:$AD$88,2,FALSE)</f>
        <v>Low</v>
      </c>
      <c r="F62" s="36" t="str">
        <f>VLOOKUP(((VLOOKUP($A62,Selector!$AB$61:$AF$77,2,FALSE))*-1)+(VLOOKUP($B62,Selector!$AB$61:$AF$77,4,FALSE)),Selector!$AB$80:$AD$88,3,FALSE)</f>
        <v>Wide</v>
      </c>
      <c r="G62" s="50">
        <f>(VLOOKUP($A62,Selector!$AB$61:$AF$77,3,FALSE))+((VLOOKUP($B62,Selector!$AB$61:$AF$77,5,FALSE))*-1)</f>
        <v>-1</v>
      </c>
      <c r="H62" s="52">
        <f>((VLOOKUP($A62,Selector!$AB$61:$AF$77,2,FALSE))*-1)+(VLOOKUP($B62,Selector!$AB$61:$AF$77,4,FALSE))</f>
        <v>1</v>
      </c>
    </row>
    <row r="63" spans="1:8">
      <c r="A63" s="14" t="s">
        <v>57</v>
      </c>
      <c r="B63" s="58" t="s">
        <v>17</v>
      </c>
      <c r="C63" s="36">
        <f>(3+(VLOOKUP($A63,Selector!$AB$61:$AF$77,2,FALSE))+(VLOOKUP($B63,Selector!$AB$61:$AF$77,4,FALSE)))</f>
        <v>4</v>
      </c>
      <c r="D63" s="44">
        <f>(1+(VLOOKUP(A63,Selector!$AB$61:$AF$77,3,FALSE))+(VLOOKUP(B63,Selector!$AB$61:$AF$77,5,FALSE)))</f>
        <v>0</v>
      </c>
      <c r="E63" s="44" t="str">
        <f>VLOOKUP((VLOOKUP($A63,Selector!$AB$61:$AF$77,3,FALSE))+((VLOOKUP($B63,Selector!$AB$61:$AF$77,5,FALSE))*-1),Selector!$AB$80:$AD$88,2,FALSE)</f>
        <v>Low</v>
      </c>
      <c r="F63" s="44" t="str">
        <f>VLOOKUP(((VLOOKUP($A63,Selector!$AB$61:$AF$77,2,FALSE))*-1)+(VLOOKUP($B63,Selector!$AB$61:$AF$77,4,FALSE)),Selector!$AB$80:$AD$88,3,FALSE)</f>
        <v>Narrow</v>
      </c>
      <c r="G63" s="50">
        <f>(VLOOKUP($A63,Selector!$AB$61:$AF$77,3,FALSE))+((VLOOKUP($B63,Selector!$AB$61:$AF$77,5,FALSE))*-1)</f>
        <v>-1</v>
      </c>
      <c r="H63" s="50">
        <f>((VLOOKUP($A63,Selector!$AB$61:$AF$77,2,FALSE))*-1)+(VLOOKUP($B63,Selector!$AB$61:$AF$77,4,FALSE))</f>
        <v>-1</v>
      </c>
    </row>
    <row r="64" spans="1:8">
      <c r="A64" s="2" t="s">
        <v>66</v>
      </c>
      <c r="B64" s="13" t="s">
        <v>56</v>
      </c>
      <c r="C64" s="36">
        <f>(3+(VLOOKUP($A64,Selector!$AB$61:$AF$77,2,FALSE))+(VLOOKUP($B64,Selector!$AB$61:$AF$77,4,FALSE)))</f>
        <v>4</v>
      </c>
      <c r="D64" s="38">
        <f>(1+(VLOOKUP(A64,Selector!$AB$61:$AF$77,3,FALSE))+(VLOOKUP(B64,Selector!$AB$61:$AF$77,5,FALSE)))</f>
        <v>-0.5</v>
      </c>
      <c r="E64" s="40" t="str">
        <f>VLOOKUP((VLOOKUP($A64,Selector!$AB$61:$AF$77,3,FALSE))+((VLOOKUP($B64,Selector!$AB$61:$AF$77,5,FALSE))*-1),Selector!$AB$80:$AD$88,2,FALSE)</f>
        <v>Slightly Higher</v>
      </c>
      <c r="F64" s="36" t="str">
        <f>VLOOKUP(((VLOOKUP($A64,Selector!$AB$61:$AF$77,2,FALSE))*-1)+(VLOOKUP($B64,Selector!$AB$61:$AF$77,4,FALSE)),Selector!$AB$80:$AD$88,3,FALSE)</f>
        <v>Wide</v>
      </c>
      <c r="G64" s="54">
        <f>(VLOOKUP($A64,Selector!$AB$61:$AF$77,3,FALSE))+((VLOOKUP($B64,Selector!$AB$61:$AF$77,5,FALSE))*-1)</f>
        <v>0.5</v>
      </c>
      <c r="H64" s="52">
        <f>((VLOOKUP($A64,Selector!$AB$61:$AF$77,2,FALSE))*-1)+(VLOOKUP($B64,Selector!$AB$61:$AF$77,4,FALSE))</f>
        <v>1</v>
      </c>
    </row>
    <row r="65" spans="1:8">
      <c r="A65" s="14" t="s">
        <v>57</v>
      </c>
      <c r="B65" s="1" t="s">
        <v>67</v>
      </c>
      <c r="C65" s="36">
        <f>(3+(VLOOKUP($A65,Selector!$AB$61:$AF$77,2,FALSE))+(VLOOKUP($B65,Selector!$AB$61:$AF$77,4,FALSE)))</f>
        <v>4</v>
      </c>
      <c r="D65" s="38">
        <f>(1+(VLOOKUP(A65,Selector!$AB$61:$AF$77,3,FALSE))+(VLOOKUP(B65,Selector!$AB$61:$AF$77,5,FALSE)))</f>
        <v>-0.5</v>
      </c>
      <c r="E65" s="43" t="str">
        <f>VLOOKUP((VLOOKUP($A65,Selector!$AB$61:$AF$77,3,FALSE))+((VLOOKUP($B65,Selector!$AB$61:$AF$77,5,FALSE))*-1),Selector!$AB$80:$AD$88,2,FALSE)</f>
        <v>Slightly Lower</v>
      </c>
      <c r="F65" s="44" t="str">
        <f>VLOOKUP(((VLOOKUP($A65,Selector!$AB$61:$AF$77,2,FALSE))*-1)+(VLOOKUP($B65,Selector!$AB$61:$AF$77,4,FALSE)),Selector!$AB$80:$AD$88,3,FALSE)</f>
        <v>Narrow</v>
      </c>
      <c r="G65" s="53">
        <f>(VLOOKUP($A65,Selector!$AB$61:$AF$77,3,FALSE))+((VLOOKUP($B65,Selector!$AB$61:$AF$77,5,FALSE))*-1)</f>
        <v>-0.5</v>
      </c>
      <c r="H65" s="50">
        <f>((VLOOKUP($A65,Selector!$AB$61:$AF$77,2,FALSE))*-1)+(VLOOKUP($B65,Selector!$AB$61:$AF$77,4,FALSE))</f>
        <v>-1</v>
      </c>
    </row>
    <row r="66" spans="1:8">
      <c r="A66" s="6" t="s">
        <v>65</v>
      </c>
      <c r="B66" s="13" t="s">
        <v>56</v>
      </c>
      <c r="C66" s="36">
        <f>(3+(VLOOKUP($A66,Selector!$AB$61:$AF$77,2,FALSE))+(VLOOKUP($B66,Selector!$AB$61:$AF$77,4,FALSE)))</f>
        <v>4</v>
      </c>
      <c r="D66" s="37">
        <f>(1+(VLOOKUP(A66,Selector!$AB$61:$AF$77,3,FALSE))+(VLOOKUP(B66,Selector!$AB$61:$AF$77,5,FALSE)))</f>
        <v>-1</v>
      </c>
      <c r="E66" s="39" t="str">
        <f>VLOOKUP((VLOOKUP($A66,Selector!$AB$61:$AF$77,3,FALSE))+((VLOOKUP($B66,Selector!$AB$61:$AF$77,5,FALSE))*-1),Selector!$AB$80:$AD$88,2,FALSE)</f>
        <v>Medium</v>
      </c>
      <c r="F66" s="36" t="str">
        <f>VLOOKUP(((VLOOKUP($A66,Selector!$AB$61:$AF$77,2,FALSE))*-1)+(VLOOKUP($B66,Selector!$AB$61:$AF$77,4,FALSE)),Selector!$AB$80:$AD$88,3,FALSE)</f>
        <v>Wide</v>
      </c>
      <c r="G66" s="47">
        <f>(VLOOKUP($A66,Selector!$AB$61:$AF$77,3,FALSE))+((VLOOKUP($B66,Selector!$AB$61:$AF$77,5,FALSE))*-1)</f>
        <v>0</v>
      </c>
      <c r="H66" s="52">
        <f>((VLOOKUP($A66,Selector!$AB$61:$AF$77,2,FALSE))*-1)+(VLOOKUP($B66,Selector!$AB$61:$AF$77,4,FALSE))</f>
        <v>1</v>
      </c>
    </row>
    <row r="67" spans="1:8">
      <c r="A67" s="14" t="s">
        <v>57</v>
      </c>
      <c r="B67" s="5" t="s">
        <v>64</v>
      </c>
      <c r="C67" s="36">
        <f>(3+(VLOOKUP($A67,Selector!$AB$61:$AF$77,2,FALSE))+(VLOOKUP($B67,Selector!$AB$61:$AF$77,4,FALSE)))</f>
        <v>4</v>
      </c>
      <c r="D67" s="37">
        <f>(1+(VLOOKUP(A67,Selector!$AB$61:$AF$77,3,FALSE))+(VLOOKUP(B67,Selector!$AB$61:$AF$77,5,FALSE)))</f>
        <v>-1</v>
      </c>
      <c r="E67" s="39" t="str">
        <f>VLOOKUP((VLOOKUP($A67,Selector!$AB$61:$AF$77,3,FALSE))+((VLOOKUP($B67,Selector!$AB$61:$AF$77,5,FALSE))*-1),Selector!$AB$80:$AD$88,2,FALSE)</f>
        <v>Medium</v>
      </c>
      <c r="F67" s="44" t="str">
        <f>VLOOKUP(((VLOOKUP($A67,Selector!$AB$61:$AF$77,2,FALSE))*-1)+(VLOOKUP($B67,Selector!$AB$61:$AF$77,4,FALSE)),Selector!$AB$80:$AD$88,3,FALSE)</f>
        <v>Narrow</v>
      </c>
      <c r="G67" s="47">
        <f>(VLOOKUP($A67,Selector!$AB$61:$AF$77,3,FALSE))+((VLOOKUP($B67,Selector!$AB$61:$AF$77,5,FALSE))*-1)</f>
        <v>0</v>
      </c>
      <c r="H67" s="50">
        <f>((VLOOKUP($A67,Selector!$AB$61:$AF$77,2,FALSE))*-1)+(VLOOKUP($B67,Selector!$AB$61:$AF$77,4,FALSE))</f>
        <v>-1</v>
      </c>
    </row>
    <row r="68" spans="1:8">
      <c r="A68" s="5" t="s">
        <v>64</v>
      </c>
      <c r="B68" s="11" t="s">
        <v>58</v>
      </c>
      <c r="C68" s="40">
        <f>(3+(VLOOKUP($A68,Selector!$AB$61:$AF$77,2,FALSE))+(VLOOKUP($B68,Selector!$AB$61:$AF$77,4,FALSE)))</f>
        <v>3.5</v>
      </c>
      <c r="D68" s="42">
        <f>(1+(VLOOKUP(A68,Selector!$AB$61:$AF$77,3,FALSE))+(VLOOKUP(B68,Selector!$AB$61:$AF$77,5,FALSE)))</f>
        <v>2.5</v>
      </c>
      <c r="E68" s="40" t="str">
        <f>VLOOKUP((VLOOKUP($A68,Selector!$AB$61:$AF$77,3,FALSE))+((VLOOKUP($B68,Selector!$AB$61:$AF$77,5,FALSE))*-1),Selector!$AB$80:$AD$88,2,FALSE)</f>
        <v>Slightly Higher</v>
      </c>
      <c r="F68" s="40" t="str">
        <f>VLOOKUP(((VLOOKUP($A68,Selector!$AB$61:$AF$77,2,FALSE))*-1)+(VLOOKUP($B68,Selector!$AB$61:$AF$77,4,FALSE)),Selector!$AB$80:$AD$88,3,FALSE)</f>
        <v>Slightly Wider</v>
      </c>
      <c r="G68" s="54">
        <f>(VLOOKUP($A68,Selector!$AB$61:$AF$77,3,FALSE))+((VLOOKUP($B68,Selector!$AB$61:$AF$77,5,FALSE))*-1)</f>
        <v>0.5</v>
      </c>
      <c r="H68" s="54">
        <f>((VLOOKUP($A68,Selector!$AB$61:$AF$77,2,FALSE))*-1)+(VLOOKUP($B68,Selector!$AB$61:$AF$77,4,FALSE))</f>
        <v>0.5</v>
      </c>
    </row>
    <row r="69" spans="1:8">
      <c r="A69" s="12" t="s">
        <v>52</v>
      </c>
      <c r="B69" s="33" t="s">
        <v>63</v>
      </c>
      <c r="C69" s="40">
        <f>(3+(VLOOKUP($A69,Selector!$AB$61:$AF$77,2,FALSE))+(VLOOKUP($B69,Selector!$AB$61:$AF$77,4,FALSE)))</f>
        <v>3.5</v>
      </c>
      <c r="D69" s="42">
        <f>(1+(VLOOKUP(A69,Selector!$AB$61:$AF$77,3,FALSE))+(VLOOKUP(B69,Selector!$AB$61:$AF$77,5,FALSE)))</f>
        <v>2.5</v>
      </c>
      <c r="E69" s="40" t="str">
        <f>VLOOKUP((VLOOKUP($A69,Selector!$AB$61:$AF$77,3,FALSE))+((VLOOKUP($B69,Selector!$AB$61:$AF$77,5,FALSE))*-1),Selector!$AB$80:$AD$88,2,FALSE)</f>
        <v>Slightly Higher</v>
      </c>
      <c r="F69" s="38" t="str">
        <f>VLOOKUP(((VLOOKUP($A69,Selector!$AB$61:$AF$77,2,FALSE))*-1)+(VLOOKUP($B69,Selector!$AB$61:$AF$77,4,FALSE)),Selector!$AB$80:$AD$88,3,FALSE)</f>
        <v>Very narrow</v>
      </c>
      <c r="G69" s="54">
        <f>(VLOOKUP($A69,Selector!$AB$61:$AF$77,3,FALSE))+((VLOOKUP($B69,Selector!$AB$61:$AF$77,5,FALSE))*-1)</f>
        <v>0.5</v>
      </c>
      <c r="H69" s="48">
        <f>((VLOOKUP($A69,Selector!$AB$61:$AF$77,2,FALSE))*-1)+(VLOOKUP($B69,Selector!$AB$61:$AF$77,4,FALSE))</f>
        <v>-1.5</v>
      </c>
    </row>
    <row r="70" spans="1:8">
      <c r="A70" s="10" t="s">
        <v>62</v>
      </c>
      <c r="B70" s="15" t="s">
        <v>53</v>
      </c>
      <c r="C70" s="40">
        <f>(3+(VLOOKUP($A70,Selector!$AB$61:$AF$77,2,FALSE))+(VLOOKUP($B70,Selector!$AB$61:$AF$77,4,FALSE)))</f>
        <v>3.5</v>
      </c>
      <c r="D70" s="42">
        <f>(1+(VLOOKUP(A70,Selector!$AB$61:$AF$77,3,FALSE))+(VLOOKUP(B70,Selector!$AB$61:$AF$77,5,FALSE)))</f>
        <v>2.5</v>
      </c>
      <c r="E70" s="43" t="str">
        <f>VLOOKUP((VLOOKUP($A70,Selector!$AB$61:$AF$77,3,FALSE))+((VLOOKUP($B70,Selector!$AB$61:$AF$77,5,FALSE))*-1),Selector!$AB$80:$AD$88,2,FALSE)</f>
        <v>Slightly Lower</v>
      </c>
      <c r="F70" s="42" t="str">
        <f>VLOOKUP(((VLOOKUP($A70,Selector!$AB$61:$AF$77,2,FALSE))*-1)+(VLOOKUP($B70,Selector!$AB$61:$AF$77,4,FALSE)),Selector!$AB$80:$AD$88,3,FALSE)</f>
        <v>Very wide</v>
      </c>
      <c r="G70" s="53">
        <f>(VLOOKUP($A70,Selector!$AB$61:$AF$77,3,FALSE))+((VLOOKUP($B70,Selector!$AB$61:$AF$77,5,FALSE))*-1)</f>
        <v>-0.5</v>
      </c>
      <c r="H70" s="51">
        <f>((VLOOKUP($A70,Selector!$AB$61:$AF$77,2,FALSE))*-1)+(VLOOKUP($B70,Selector!$AB$61:$AF$77,4,FALSE))</f>
        <v>1.5</v>
      </c>
    </row>
    <row r="71" spans="1:8">
      <c r="A71" s="9" t="s">
        <v>59</v>
      </c>
      <c r="B71" s="6" t="s">
        <v>65</v>
      </c>
      <c r="C71" s="40">
        <f>(3+(VLOOKUP($A71,Selector!$AB$61:$AF$77,2,FALSE))+(VLOOKUP($B71,Selector!$AB$61:$AF$77,4,FALSE)))</f>
        <v>3.5</v>
      </c>
      <c r="D71" s="42">
        <f>(1+(VLOOKUP(A71,Selector!$AB$61:$AF$77,3,FALSE))+(VLOOKUP(B71,Selector!$AB$61:$AF$77,5,FALSE)))</f>
        <v>2.5</v>
      </c>
      <c r="E71" s="43" t="str">
        <f>VLOOKUP((VLOOKUP($A71,Selector!$AB$61:$AF$77,3,FALSE))+((VLOOKUP($B71,Selector!$AB$61:$AF$77,5,FALSE))*-1),Selector!$AB$80:$AD$88,2,FALSE)</f>
        <v>Slightly Lower</v>
      </c>
      <c r="F71" s="43" t="str">
        <f>VLOOKUP(((VLOOKUP($A71,Selector!$AB$61:$AF$77,2,FALSE))*-1)+(VLOOKUP($B71,Selector!$AB$61:$AF$77,4,FALSE)),Selector!$AB$80:$AD$88,3,FALSE)</f>
        <v>Slightly Narrower</v>
      </c>
      <c r="G71" s="53">
        <f>(VLOOKUP($A71,Selector!$AB$61:$AF$77,3,FALSE))+((VLOOKUP($B71,Selector!$AB$61:$AF$77,5,FALSE))*-1)</f>
        <v>-0.5</v>
      </c>
      <c r="H71" s="53">
        <f>((VLOOKUP($A71,Selector!$AB$61:$AF$77,2,FALSE))*-1)+(VLOOKUP($B71,Selector!$AB$61:$AF$77,4,FALSE))</f>
        <v>-0.5</v>
      </c>
    </row>
    <row r="72" spans="1:8">
      <c r="A72" s="5" t="s">
        <v>64</v>
      </c>
      <c r="B72" s="4" t="s">
        <v>60</v>
      </c>
      <c r="C72" s="40">
        <f>(3+(VLOOKUP($A72,Selector!$AB$61:$AF$77,2,FALSE))+(VLOOKUP($B72,Selector!$AB$61:$AF$77,4,FALSE)))</f>
        <v>3.5</v>
      </c>
      <c r="D72" s="36">
        <f>(1+(VLOOKUP(A72,Selector!$AB$61:$AF$77,3,FALSE))+(VLOOKUP(B72,Selector!$AB$61:$AF$77,5,FALSE)))</f>
        <v>2</v>
      </c>
      <c r="E72" s="36" t="str">
        <f>VLOOKUP((VLOOKUP($A72,Selector!$AB$61:$AF$77,3,FALSE))+((VLOOKUP($B72,Selector!$AB$61:$AF$77,5,FALSE))*-1),Selector!$AB$80:$AD$88,2,FALSE)</f>
        <v>High</v>
      </c>
      <c r="F72" s="40" t="str">
        <f>VLOOKUP(((VLOOKUP($A72,Selector!$AB$61:$AF$77,2,FALSE))*-1)+(VLOOKUP($B72,Selector!$AB$61:$AF$77,4,FALSE)),Selector!$AB$80:$AD$88,3,FALSE)</f>
        <v>Slightly Wider</v>
      </c>
      <c r="G72" s="52">
        <f>(VLOOKUP($A72,Selector!$AB$61:$AF$77,3,FALSE))+((VLOOKUP($B72,Selector!$AB$61:$AF$77,5,FALSE))*-1)</f>
        <v>1</v>
      </c>
      <c r="H72" s="54">
        <f>((VLOOKUP($A72,Selector!$AB$61:$AF$77,2,FALSE))*-1)+(VLOOKUP($B72,Selector!$AB$61:$AF$77,4,FALSE))</f>
        <v>0.5</v>
      </c>
    </row>
    <row r="73" spans="1:8">
      <c r="A73" s="12" t="s">
        <v>52</v>
      </c>
      <c r="B73" s="3" t="s">
        <v>61</v>
      </c>
      <c r="C73" s="40">
        <f>(3+(VLOOKUP($A73,Selector!$AB$61:$AF$77,2,FALSE))+(VLOOKUP($B73,Selector!$AB$61:$AF$77,4,FALSE)))</f>
        <v>3.5</v>
      </c>
      <c r="D73" s="36">
        <f>(1+(VLOOKUP(A73,Selector!$AB$61:$AF$77,3,FALSE))+(VLOOKUP(B73,Selector!$AB$61:$AF$77,5,FALSE)))</f>
        <v>2</v>
      </c>
      <c r="E73" s="36" t="str">
        <f>VLOOKUP((VLOOKUP($A73,Selector!$AB$61:$AF$77,3,FALSE))+((VLOOKUP($B73,Selector!$AB$61:$AF$77,5,FALSE))*-1),Selector!$AB$80:$AD$88,2,FALSE)</f>
        <v>High</v>
      </c>
      <c r="F73" s="38" t="str">
        <f>VLOOKUP(((VLOOKUP($A73,Selector!$AB$61:$AF$77,2,FALSE))*-1)+(VLOOKUP($B73,Selector!$AB$61:$AF$77,4,FALSE)),Selector!$AB$80:$AD$88,3,FALSE)</f>
        <v>Very narrow</v>
      </c>
      <c r="G73" s="52">
        <f>(VLOOKUP($A73,Selector!$AB$61:$AF$77,3,FALSE))+((VLOOKUP($B73,Selector!$AB$61:$AF$77,5,FALSE))*-1)</f>
        <v>1</v>
      </c>
      <c r="H73" s="48">
        <f>((VLOOKUP($A73,Selector!$AB$61:$AF$77,2,FALSE))*-1)+(VLOOKUP($B73,Selector!$AB$61:$AF$77,4,FALSE))</f>
        <v>-1.5</v>
      </c>
    </row>
    <row r="74" spans="1:8">
      <c r="A74" s="1" t="s">
        <v>67</v>
      </c>
      <c r="B74" s="11" t="s">
        <v>58</v>
      </c>
      <c r="C74" s="40">
        <f>(3+(VLOOKUP($A74,Selector!$AB$61:$AF$77,2,FALSE))+(VLOOKUP($B74,Selector!$AB$61:$AF$77,4,FALSE)))</f>
        <v>3.5</v>
      </c>
      <c r="D74" s="36">
        <f>(1+(VLOOKUP(A74,Selector!$AB$61:$AF$77,3,FALSE))+(VLOOKUP(B74,Selector!$AB$61:$AF$77,5,FALSE)))</f>
        <v>2</v>
      </c>
      <c r="E74" s="39" t="str">
        <f>VLOOKUP((VLOOKUP($A74,Selector!$AB$61:$AF$77,3,FALSE))+((VLOOKUP($B74,Selector!$AB$61:$AF$77,5,FALSE))*-1),Selector!$AB$80:$AD$88,2,FALSE)</f>
        <v>Medium</v>
      </c>
      <c r="F74" s="40" t="str">
        <f>VLOOKUP(((VLOOKUP($A74,Selector!$AB$61:$AF$77,2,FALSE))*-1)+(VLOOKUP($B74,Selector!$AB$61:$AF$77,4,FALSE)),Selector!$AB$80:$AD$88,3,FALSE)</f>
        <v>Slightly Wider</v>
      </c>
      <c r="G74" s="47">
        <f>(VLOOKUP($A74,Selector!$AB$61:$AF$77,3,FALSE))+((VLOOKUP($B74,Selector!$AB$61:$AF$77,5,FALSE))*-1)</f>
        <v>0</v>
      </c>
      <c r="H74" s="54">
        <f>((VLOOKUP($A74,Selector!$AB$61:$AF$77,2,FALSE))*-1)+(VLOOKUP($B74,Selector!$AB$61:$AF$77,4,FALSE))</f>
        <v>0.5</v>
      </c>
    </row>
    <row r="75" spans="1:8">
      <c r="A75" s="9" t="s">
        <v>59</v>
      </c>
      <c r="B75" s="2" t="s">
        <v>66</v>
      </c>
      <c r="C75" s="40">
        <f>(3+(VLOOKUP($A75,Selector!$AB$61:$AF$77,2,FALSE))+(VLOOKUP($B75,Selector!$AB$61:$AF$77,4,FALSE)))</f>
        <v>3.5</v>
      </c>
      <c r="D75" s="36">
        <f>(1+(VLOOKUP(A75,Selector!$AB$61:$AF$77,3,FALSE))+(VLOOKUP(B75,Selector!$AB$61:$AF$77,5,FALSE)))</f>
        <v>2</v>
      </c>
      <c r="E75" s="39" t="str">
        <f>VLOOKUP((VLOOKUP($A75,Selector!$AB$61:$AF$77,3,FALSE))+((VLOOKUP($B75,Selector!$AB$61:$AF$77,5,FALSE))*-1),Selector!$AB$80:$AD$88,2,FALSE)</f>
        <v>Medium</v>
      </c>
      <c r="F75" s="43" t="str">
        <f>VLOOKUP(((VLOOKUP($A75,Selector!$AB$61:$AF$77,2,FALSE))*-1)+(VLOOKUP($B75,Selector!$AB$61:$AF$77,4,FALSE)),Selector!$AB$80:$AD$88,3,FALSE)</f>
        <v>Slightly Narrower</v>
      </c>
      <c r="G75" s="47">
        <f>(VLOOKUP($A75,Selector!$AB$61:$AF$77,3,FALSE))+((VLOOKUP($B75,Selector!$AB$61:$AF$77,5,FALSE))*-1)</f>
        <v>0</v>
      </c>
      <c r="H75" s="53">
        <f>((VLOOKUP($A75,Selector!$AB$61:$AF$77,2,FALSE))*-1)+(VLOOKUP($B75,Selector!$AB$61:$AF$77,4,FALSE))</f>
        <v>-0.5</v>
      </c>
    </row>
    <row r="76" spans="1:8">
      <c r="A76" s="4" t="s">
        <v>60</v>
      </c>
      <c r="B76" s="15" t="s">
        <v>53</v>
      </c>
      <c r="C76" s="40">
        <f>(3+(VLOOKUP($A76,Selector!$AB$61:$AF$77,2,FALSE))+(VLOOKUP($B76,Selector!$AB$61:$AF$77,4,FALSE)))</f>
        <v>3.5</v>
      </c>
      <c r="D76" s="36">
        <f>(1+(VLOOKUP(A76,Selector!$AB$61:$AF$77,3,FALSE))+(VLOOKUP(B76,Selector!$AB$61:$AF$77,5,FALSE)))</f>
        <v>2</v>
      </c>
      <c r="E76" s="44" t="str">
        <f>VLOOKUP((VLOOKUP($A76,Selector!$AB$61:$AF$77,3,FALSE))+((VLOOKUP($B76,Selector!$AB$61:$AF$77,5,FALSE))*-1),Selector!$AB$80:$AD$88,2,FALSE)</f>
        <v>Low</v>
      </c>
      <c r="F76" s="42" t="str">
        <f>VLOOKUP(((VLOOKUP($A76,Selector!$AB$61:$AF$77,2,FALSE))*-1)+(VLOOKUP($B76,Selector!$AB$61:$AF$77,4,FALSE)),Selector!$AB$80:$AD$88,3,FALSE)</f>
        <v>Very wide</v>
      </c>
      <c r="G76" s="50">
        <f>(VLOOKUP($A76,Selector!$AB$61:$AF$77,3,FALSE))+((VLOOKUP($B76,Selector!$AB$61:$AF$77,5,FALSE))*-1)</f>
        <v>-1</v>
      </c>
      <c r="H76" s="51">
        <f>((VLOOKUP($A76,Selector!$AB$61:$AF$77,2,FALSE))*-1)+(VLOOKUP($B76,Selector!$AB$61:$AF$77,4,FALSE))</f>
        <v>1.5</v>
      </c>
    </row>
    <row r="77" spans="1:8">
      <c r="A77" s="3" t="s">
        <v>61</v>
      </c>
      <c r="B77" s="6" t="s">
        <v>65</v>
      </c>
      <c r="C77" s="40">
        <f>(3+(VLOOKUP($A77,Selector!$AB$61:$AF$77,2,FALSE))+(VLOOKUP($B77,Selector!$AB$61:$AF$77,4,FALSE)))</f>
        <v>3.5</v>
      </c>
      <c r="D77" s="36">
        <f>(1+(VLOOKUP(A77,Selector!$AB$61:$AF$77,3,FALSE))+(VLOOKUP(B77,Selector!$AB$61:$AF$77,5,FALSE)))</f>
        <v>2</v>
      </c>
      <c r="E77" s="44" t="str">
        <f>VLOOKUP((VLOOKUP($A77,Selector!$AB$61:$AF$77,3,FALSE))+((VLOOKUP($B77,Selector!$AB$61:$AF$77,5,FALSE))*-1),Selector!$AB$80:$AD$88,2,FALSE)</f>
        <v>Low</v>
      </c>
      <c r="F77" s="43" t="str">
        <f>VLOOKUP(((VLOOKUP($A77,Selector!$AB$61:$AF$77,2,FALSE))*-1)+(VLOOKUP($B77,Selector!$AB$61:$AF$77,4,FALSE)),Selector!$AB$80:$AD$88,3,FALSE)</f>
        <v>Slightly Narrower</v>
      </c>
      <c r="G77" s="50">
        <f>(VLOOKUP($A77,Selector!$AB$61:$AF$77,3,FALSE))+((VLOOKUP($B77,Selector!$AB$61:$AF$77,5,FALSE))*-1)</f>
        <v>-1</v>
      </c>
      <c r="H77" s="53">
        <f>((VLOOKUP($A77,Selector!$AB$61:$AF$77,2,FALSE))*-1)+(VLOOKUP($B77,Selector!$AB$61:$AF$77,4,FALSE))</f>
        <v>-0.5</v>
      </c>
    </row>
    <row r="78" spans="1:8">
      <c r="A78" s="5" t="s">
        <v>64</v>
      </c>
      <c r="B78" s="10" t="s">
        <v>62</v>
      </c>
      <c r="C78" s="40">
        <f>(3+(VLOOKUP($A78,Selector!$AB$61:$AF$77,2,FALSE))+(VLOOKUP($B78,Selector!$AB$61:$AF$77,4,FALSE)))</f>
        <v>3.5</v>
      </c>
      <c r="D78" s="40">
        <f>(1+(VLOOKUP(A78,Selector!$AB$61:$AF$77,3,FALSE))+(VLOOKUP(B78,Selector!$AB$61:$AF$77,5,FALSE)))</f>
        <v>1.5</v>
      </c>
      <c r="E78" s="42" t="str">
        <f>VLOOKUP((VLOOKUP($A78,Selector!$AB$61:$AF$77,3,FALSE))+((VLOOKUP($B78,Selector!$AB$61:$AF$77,5,FALSE))*-1),Selector!$AB$80:$AD$88,2,FALSE)</f>
        <v>Very high</v>
      </c>
      <c r="F78" s="40" t="str">
        <f>VLOOKUP(((VLOOKUP($A78,Selector!$AB$61:$AF$77,2,FALSE))*-1)+(VLOOKUP($B78,Selector!$AB$61:$AF$77,4,FALSE)),Selector!$AB$80:$AD$88,3,FALSE)</f>
        <v>Slightly Wider</v>
      </c>
      <c r="G78" s="51">
        <f>(VLOOKUP($A78,Selector!$AB$61:$AF$77,3,FALSE))+((VLOOKUP($B78,Selector!$AB$61:$AF$77,5,FALSE))*-1)</f>
        <v>1.5</v>
      </c>
      <c r="H78" s="54">
        <f>((VLOOKUP($A78,Selector!$AB$61:$AF$77,2,FALSE))*-1)+(VLOOKUP($B78,Selector!$AB$61:$AF$77,4,FALSE))</f>
        <v>0.5</v>
      </c>
    </row>
    <row r="79" spans="1:8">
      <c r="A79" s="12" t="s">
        <v>52</v>
      </c>
      <c r="B79" s="9" t="s">
        <v>59</v>
      </c>
      <c r="C79" s="40">
        <f>(3+(VLOOKUP($A79,Selector!$AB$61:$AF$77,2,FALSE))+(VLOOKUP($B79,Selector!$AB$61:$AF$77,4,FALSE)))</f>
        <v>3.5</v>
      </c>
      <c r="D79" s="40">
        <f>(1+(VLOOKUP(A79,Selector!$AB$61:$AF$77,3,FALSE))+(VLOOKUP(B79,Selector!$AB$61:$AF$77,5,FALSE)))</f>
        <v>1.5</v>
      </c>
      <c r="E79" s="42" t="str">
        <f>VLOOKUP((VLOOKUP($A79,Selector!$AB$61:$AF$77,3,FALSE))+((VLOOKUP($B79,Selector!$AB$61:$AF$77,5,FALSE))*-1),Selector!$AB$80:$AD$88,2,FALSE)</f>
        <v>Very high</v>
      </c>
      <c r="F79" s="38" t="str">
        <f>VLOOKUP(((VLOOKUP($A79,Selector!$AB$61:$AF$77,2,FALSE))*-1)+(VLOOKUP($B79,Selector!$AB$61:$AF$77,4,FALSE)),Selector!$AB$80:$AD$88,3,FALSE)</f>
        <v>Very narrow</v>
      </c>
      <c r="G79" s="51">
        <f>(VLOOKUP($A79,Selector!$AB$61:$AF$77,3,FALSE))+((VLOOKUP($B79,Selector!$AB$61:$AF$77,5,FALSE))*-1)</f>
        <v>1.5</v>
      </c>
      <c r="H79" s="48">
        <f>((VLOOKUP($A79,Selector!$AB$61:$AF$77,2,FALSE))*-1)+(VLOOKUP($B79,Selector!$AB$61:$AF$77,4,FALSE))</f>
        <v>-1.5</v>
      </c>
    </row>
    <row r="80" spans="1:8">
      <c r="A80" s="10" t="s">
        <v>62</v>
      </c>
      <c r="B80" s="8" t="s">
        <v>54</v>
      </c>
      <c r="C80" s="40">
        <f>(3+(VLOOKUP($A80,Selector!$AB$61:$AF$77,2,FALSE))+(VLOOKUP($B80,Selector!$AB$61:$AF$77,4,FALSE)))</f>
        <v>3.5</v>
      </c>
      <c r="D80" s="40">
        <f>(1+(VLOOKUP(A80,Selector!$AB$61:$AF$77,3,FALSE))+(VLOOKUP(B80,Selector!$AB$61:$AF$77,5,FALSE)))</f>
        <v>1.5</v>
      </c>
      <c r="E80" s="40" t="str">
        <f>VLOOKUP((VLOOKUP($A80,Selector!$AB$61:$AF$77,3,FALSE))+((VLOOKUP($B80,Selector!$AB$61:$AF$77,5,FALSE))*-1),Selector!$AB$80:$AD$88,2,FALSE)</f>
        <v>Slightly Higher</v>
      </c>
      <c r="F80" s="42" t="str">
        <f>VLOOKUP(((VLOOKUP($A80,Selector!$AB$61:$AF$77,2,FALSE))*-1)+(VLOOKUP($B80,Selector!$AB$61:$AF$77,4,FALSE)),Selector!$AB$80:$AD$88,3,FALSE)</f>
        <v>Very wide</v>
      </c>
      <c r="G80" s="54">
        <f>(VLOOKUP($A80,Selector!$AB$61:$AF$77,3,FALSE))+((VLOOKUP($B80,Selector!$AB$61:$AF$77,5,FALSE))*-1)</f>
        <v>0.5</v>
      </c>
      <c r="H80" s="51">
        <f>((VLOOKUP($A80,Selector!$AB$61:$AF$77,2,FALSE))*-1)+(VLOOKUP($B80,Selector!$AB$61:$AF$77,4,FALSE))</f>
        <v>1.5</v>
      </c>
    </row>
    <row r="81" spans="1:8">
      <c r="A81" s="1" t="s">
        <v>67</v>
      </c>
      <c r="B81" s="4" t="s">
        <v>60</v>
      </c>
      <c r="C81" s="40">
        <f>(3+(VLOOKUP($A81,Selector!$AB$61:$AF$77,2,FALSE))+(VLOOKUP($B81,Selector!$AB$61:$AF$77,4,FALSE)))</f>
        <v>3.5</v>
      </c>
      <c r="D81" s="40">
        <f>(1+(VLOOKUP(A81,Selector!$AB$61:$AF$77,3,FALSE))+(VLOOKUP(B81,Selector!$AB$61:$AF$77,5,FALSE)))</f>
        <v>1.5</v>
      </c>
      <c r="E81" s="40" t="str">
        <f>VLOOKUP((VLOOKUP($A81,Selector!$AB$61:$AF$77,3,FALSE))+((VLOOKUP($B81,Selector!$AB$61:$AF$77,5,FALSE))*-1),Selector!$AB$80:$AD$88,2,FALSE)</f>
        <v>Slightly Higher</v>
      </c>
      <c r="F81" s="40" t="str">
        <f>VLOOKUP(((VLOOKUP($A81,Selector!$AB$61:$AF$77,2,FALSE))*-1)+(VLOOKUP($B81,Selector!$AB$61:$AF$77,4,FALSE)),Selector!$AB$80:$AD$88,3,FALSE)</f>
        <v>Slightly Wider</v>
      </c>
      <c r="G81" s="54">
        <f>(VLOOKUP($A81,Selector!$AB$61:$AF$77,3,FALSE))+((VLOOKUP($B81,Selector!$AB$61:$AF$77,5,FALSE))*-1)</f>
        <v>0.5</v>
      </c>
      <c r="H81" s="54">
        <f>((VLOOKUP($A81,Selector!$AB$61:$AF$77,2,FALSE))*-1)+(VLOOKUP($B81,Selector!$AB$61:$AF$77,4,FALSE))</f>
        <v>0.5</v>
      </c>
    </row>
    <row r="82" spans="1:8">
      <c r="A82" s="9" t="s">
        <v>59</v>
      </c>
      <c r="B82" s="58" t="s">
        <v>17</v>
      </c>
      <c r="C82" s="40">
        <f>(3+(VLOOKUP($A82,Selector!$AB$61:$AF$77,2,FALSE))+(VLOOKUP($B82,Selector!$AB$61:$AF$77,4,FALSE)))</f>
        <v>3.5</v>
      </c>
      <c r="D82" s="40">
        <f>(1+(VLOOKUP(A82,Selector!$AB$61:$AF$77,3,FALSE))+(VLOOKUP(B82,Selector!$AB$61:$AF$77,5,FALSE)))</f>
        <v>1.5</v>
      </c>
      <c r="E82" s="40" t="str">
        <f>VLOOKUP((VLOOKUP($A82,Selector!$AB$61:$AF$77,3,FALSE))+((VLOOKUP($B82,Selector!$AB$61:$AF$77,5,FALSE))*-1),Selector!$AB$80:$AD$88,2,FALSE)</f>
        <v>Slightly Higher</v>
      </c>
      <c r="F82" s="43" t="str">
        <f>VLOOKUP(((VLOOKUP($A82,Selector!$AB$61:$AF$77,2,FALSE))*-1)+(VLOOKUP($B82,Selector!$AB$61:$AF$77,4,FALSE)),Selector!$AB$80:$AD$88,3,FALSE)</f>
        <v>Slightly Narrower</v>
      </c>
      <c r="G82" s="54">
        <f>(VLOOKUP($A82,Selector!$AB$61:$AF$77,3,FALSE))+((VLOOKUP($B82,Selector!$AB$61:$AF$77,5,FALSE))*-1)</f>
        <v>0.5</v>
      </c>
      <c r="H82" s="53">
        <f>((VLOOKUP($A82,Selector!$AB$61:$AF$77,2,FALSE))*-1)+(VLOOKUP($B82,Selector!$AB$61:$AF$77,4,FALSE))</f>
        <v>-0.5</v>
      </c>
    </row>
    <row r="83" spans="1:8">
      <c r="A83" s="58" t="s">
        <v>17</v>
      </c>
      <c r="B83" s="11" t="s">
        <v>58</v>
      </c>
      <c r="C83" s="40">
        <f>(3+(VLOOKUP($A83,Selector!$AB$61:$AF$77,2,FALSE))+(VLOOKUP($B83,Selector!$AB$61:$AF$77,4,FALSE)))</f>
        <v>3.5</v>
      </c>
      <c r="D83" s="40">
        <f>(1+(VLOOKUP(A83,Selector!$AB$61:$AF$77,3,FALSE))+(VLOOKUP(B83,Selector!$AB$61:$AF$77,5,FALSE)))</f>
        <v>1.5</v>
      </c>
      <c r="E83" s="43" t="str">
        <f>VLOOKUP((VLOOKUP($A83,Selector!$AB$61:$AF$77,3,FALSE))+((VLOOKUP($B83,Selector!$AB$61:$AF$77,5,FALSE))*-1),Selector!$AB$80:$AD$88,2,FALSE)</f>
        <v>Slightly Lower</v>
      </c>
      <c r="F83" s="40" t="str">
        <f>VLOOKUP(((VLOOKUP($A83,Selector!$AB$61:$AF$77,2,FALSE))*-1)+(VLOOKUP($B83,Selector!$AB$61:$AF$77,4,FALSE)),Selector!$AB$80:$AD$88,3,FALSE)</f>
        <v>Slightly Wider</v>
      </c>
      <c r="G83" s="53">
        <f>(VLOOKUP($A83,Selector!$AB$61:$AF$77,3,FALSE))+((VLOOKUP($B83,Selector!$AB$61:$AF$77,5,FALSE))*-1)</f>
        <v>-0.5</v>
      </c>
      <c r="H83" s="54">
        <f>((VLOOKUP($A83,Selector!$AB$61:$AF$77,2,FALSE))*-1)+(VLOOKUP($B83,Selector!$AB$61:$AF$77,4,FALSE))</f>
        <v>0.5</v>
      </c>
    </row>
    <row r="84" spans="1:8">
      <c r="A84" s="3" t="s">
        <v>61</v>
      </c>
      <c r="B84" s="2" t="s">
        <v>66</v>
      </c>
      <c r="C84" s="40">
        <f>(3+(VLOOKUP($A84,Selector!$AB$61:$AF$77,2,FALSE))+(VLOOKUP($B84,Selector!$AB$61:$AF$77,4,FALSE)))</f>
        <v>3.5</v>
      </c>
      <c r="D84" s="40">
        <f>(1+(VLOOKUP(A84,Selector!$AB$61:$AF$77,3,FALSE))+(VLOOKUP(B84,Selector!$AB$61:$AF$77,5,FALSE)))</f>
        <v>1.5</v>
      </c>
      <c r="E84" s="43" t="str">
        <f>VLOOKUP((VLOOKUP($A84,Selector!$AB$61:$AF$77,3,FALSE))+((VLOOKUP($B84,Selector!$AB$61:$AF$77,5,FALSE))*-1),Selector!$AB$80:$AD$88,2,FALSE)</f>
        <v>Slightly Lower</v>
      </c>
      <c r="F84" s="43" t="str">
        <f>VLOOKUP(((VLOOKUP($A84,Selector!$AB$61:$AF$77,2,FALSE))*-1)+(VLOOKUP($B84,Selector!$AB$61:$AF$77,4,FALSE)),Selector!$AB$80:$AD$88,3,FALSE)</f>
        <v>Slightly Narrower</v>
      </c>
      <c r="G84" s="53">
        <f>(VLOOKUP($A84,Selector!$AB$61:$AF$77,3,FALSE))+((VLOOKUP($B84,Selector!$AB$61:$AF$77,5,FALSE))*-1)</f>
        <v>-0.5</v>
      </c>
      <c r="H84" s="53">
        <f>((VLOOKUP($A84,Selector!$AB$61:$AF$77,2,FALSE))*-1)+(VLOOKUP($B84,Selector!$AB$61:$AF$77,4,FALSE))</f>
        <v>-0.5</v>
      </c>
    </row>
    <row r="85" spans="1:8">
      <c r="A85" s="7" t="s">
        <v>55</v>
      </c>
      <c r="B85" s="33" t="s">
        <v>63</v>
      </c>
      <c r="C85" s="40">
        <f>(3+(VLOOKUP($A85,Selector!$AB$61:$AF$77,2,FALSE))+(VLOOKUP($B85,Selector!$AB$61:$AF$77,4,FALSE)))</f>
        <v>3.5</v>
      </c>
      <c r="D85" s="40">
        <f>(1+(VLOOKUP(A85,Selector!$AB$61:$AF$77,3,FALSE))+(VLOOKUP(B85,Selector!$AB$61:$AF$77,5,FALSE)))</f>
        <v>1.5</v>
      </c>
      <c r="E85" s="43" t="str">
        <f>VLOOKUP((VLOOKUP($A85,Selector!$AB$61:$AF$77,3,FALSE))+((VLOOKUP($B85,Selector!$AB$61:$AF$77,5,FALSE))*-1),Selector!$AB$80:$AD$88,2,FALSE)</f>
        <v>Slightly Lower</v>
      </c>
      <c r="F85" s="38" t="str">
        <f>VLOOKUP(((VLOOKUP($A85,Selector!$AB$61:$AF$77,2,FALSE))*-1)+(VLOOKUP($B85,Selector!$AB$61:$AF$77,4,FALSE)),Selector!$AB$80:$AD$88,3,FALSE)</f>
        <v>Very narrow</v>
      </c>
      <c r="G85" s="53">
        <f>(VLOOKUP($A85,Selector!$AB$61:$AF$77,3,FALSE))+((VLOOKUP($B85,Selector!$AB$61:$AF$77,5,FALSE))*-1)</f>
        <v>-0.5</v>
      </c>
      <c r="H85" s="48">
        <f>((VLOOKUP($A85,Selector!$AB$61:$AF$77,2,FALSE))*-1)+(VLOOKUP($B85,Selector!$AB$61:$AF$77,4,FALSE))</f>
        <v>-1.5</v>
      </c>
    </row>
    <row r="86" spans="1:8">
      <c r="A86" s="11" t="s">
        <v>58</v>
      </c>
      <c r="B86" s="15" t="s">
        <v>53</v>
      </c>
      <c r="C86" s="40">
        <f>(3+(VLOOKUP($A86,Selector!$AB$61:$AF$77,2,FALSE))+(VLOOKUP($B86,Selector!$AB$61:$AF$77,4,FALSE)))</f>
        <v>3.5</v>
      </c>
      <c r="D86" s="40">
        <f>(1+(VLOOKUP(A86,Selector!$AB$61:$AF$77,3,FALSE))+(VLOOKUP(B86,Selector!$AB$61:$AF$77,5,FALSE)))</f>
        <v>1.5</v>
      </c>
      <c r="E86" s="38" t="str">
        <f>VLOOKUP((VLOOKUP($A86,Selector!$AB$61:$AF$77,3,FALSE))+((VLOOKUP($B86,Selector!$AB$61:$AF$77,5,FALSE))*-1),Selector!$AB$80:$AD$88,2,FALSE)</f>
        <v>Very low</v>
      </c>
      <c r="F86" s="42" t="str">
        <f>VLOOKUP(((VLOOKUP($A86,Selector!$AB$61:$AF$77,2,FALSE))*-1)+(VLOOKUP($B86,Selector!$AB$61:$AF$77,4,FALSE)),Selector!$AB$80:$AD$88,3,FALSE)</f>
        <v>Very wide</v>
      </c>
      <c r="G86" s="48">
        <f>(VLOOKUP($A86,Selector!$AB$61:$AF$77,3,FALSE))+((VLOOKUP($B86,Selector!$AB$61:$AF$77,5,FALSE))*-1)</f>
        <v>-1.5</v>
      </c>
      <c r="H86" s="51">
        <f>((VLOOKUP($A86,Selector!$AB$61:$AF$77,2,FALSE))*-1)+(VLOOKUP($B86,Selector!$AB$61:$AF$77,4,FALSE))</f>
        <v>1.5</v>
      </c>
    </row>
    <row r="87" spans="1:8">
      <c r="A87" s="33" t="s">
        <v>63</v>
      </c>
      <c r="B87" s="6" t="s">
        <v>65</v>
      </c>
      <c r="C87" s="40">
        <f>(3+(VLOOKUP($A87,Selector!$AB$61:$AF$77,2,FALSE))+(VLOOKUP($B87,Selector!$AB$61:$AF$77,4,FALSE)))</f>
        <v>3.5</v>
      </c>
      <c r="D87" s="40">
        <f>(1+(VLOOKUP(A87,Selector!$AB$61:$AF$77,3,FALSE))+(VLOOKUP(B87,Selector!$AB$61:$AF$77,5,FALSE)))</f>
        <v>1.5</v>
      </c>
      <c r="E87" s="38" t="str">
        <f>VLOOKUP((VLOOKUP($A87,Selector!$AB$61:$AF$77,3,FALSE))+((VLOOKUP($B87,Selector!$AB$61:$AF$77,5,FALSE))*-1),Selector!$AB$80:$AD$88,2,FALSE)</f>
        <v>Very low</v>
      </c>
      <c r="F87" s="43" t="str">
        <f>VLOOKUP(((VLOOKUP($A87,Selector!$AB$61:$AF$77,2,FALSE))*-1)+(VLOOKUP($B87,Selector!$AB$61:$AF$77,4,FALSE)),Selector!$AB$80:$AD$88,3,FALSE)</f>
        <v>Slightly Narrower</v>
      </c>
      <c r="G87" s="48">
        <f>(VLOOKUP($A87,Selector!$AB$61:$AF$77,3,FALSE))+((VLOOKUP($B87,Selector!$AB$61:$AF$77,5,FALSE))*-1)</f>
        <v>-1.5</v>
      </c>
      <c r="H87" s="53">
        <f>((VLOOKUP($A87,Selector!$AB$61:$AF$77,2,FALSE))*-1)+(VLOOKUP($B87,Selector!$AB$61:$AF$77,4,FALSE))</f>
        <v>-0.5</v>
      </c>
    </row>
    <row r="88" spans="1:8">
      <c r="A88" s="1" t="s">
        <v>67</v>
      </c>
      <c r="B88" s="10" t="s">
        <v>62</v>
      </c>
      <c r="C88" s="40">
        <f>(3+(VLOOKUP($A88,Selector!$AB$61:$AF$77,2,FALSE))+(VLOOKUP($B88,Selector!$AB$61:$AF$77,4,FALSE)))</f>
        <v>3.5</v>
      </c>
      <c r="D88" s="39">
        <f>(1+(VLOOKUP(A88,Selector!$AB$61:$AF$77,3,FALSE))+(VLOOKUP(B88,Selector!$AB$61:$AF$77,5,FALSE)))</f>
        <v>1</v>
      </c>
      <c r="E88" s="36" t="str">
        <f>VLOOKUP((VLOOKUP($A88,Selector!$AB$61:$AF$77,3,FALSE))+((VLOOKUP($B88,Selector!$AB$61:$AF$77,5,FALSE))*-1),Selector!$AB$80:$AD$88,2,FALSE)</f>
        <v>High</v>
      </c>
      <c r="F88" s="40" t="str">
        <f>VLOOKUP(((VLOOKUP($A88,Selector!$AB$61:$AF$77,2,FALSE))*-1)+(VLOOKUP($B88,Selector!$AB$61:$AF$77,4,FALSE)),Selector!$AB$80:$AD$88,3,FALSE)</f>
        <v>Slightly Wider</v>
      </c>
      <c r="G88" s="52">
        <f>(VLOOKUP($A88,Selector!$AB$61:$AF$77,3,FALSE))+((VLOOKUP($B88,Selector!$AB$61:$AF$77,5,FALSE))*-1)</f>
        <v>1</v>
      </c>
      <c r="H88" s="54">
        <f>((VLOOKUP($A88,Selector!$AB$61:$AF$77,2,FALSE))*-1)+(VLOOKUP($B88,Selector!$AB$61:$AF$77,4,FALSE))</f>
        <v>0.5</v>
      </c>
    </row>
    <row r="89" spans="1:8">
      <c r="A89" s="9" t="s">
        <v>59</v>
      </c>
      <c r="B89" s="1" t="s">
        <v>67</v>
      </c>
      <c r="C89" s="40">
        <f>(3+(VLOOKUP($A89,Selector!$AB$61:$AF$77,2,FALSE))+(VLOOKUP($B89,Selector!$AB$61:$AF$77,4,FALSE)))</f>
        <v>3.5</v>
      </c>
      <c r="D89" s="39">
        <f>(1+(VLOOKUP(A89,Selector!$AB$61:$AF$77,3,FALSE))+(VLOOKUP(B89,Selector!$AB$61:$AF$77,5,FALSE)))</f>
        <v>1</v>
      </c>
      <c r="E89" s="36" t="str">
        <f>VLOOKUP((VLOOKUP($A89,Selector!$AB$61:$AF$77,3,FALSE))+((VLOOKUP($B89,Selector!$AB$61:$AF$77,5,FALSE))*-1),Selector!$AB$80:$AD$88,2,FALSE)</f>
        <v>High</v>
      </c>
      <c r="F89" s="43" t="str">
        <f>VLOOKUP(((VLOOKUP($A89,Selector!$AB$61:$AF$77,2,FALSE))*-1)+(VLOOKUP($B89,Selector!$AB$61:$AF$77,4,FALSE)),Selector!$AB$80:$AD$88,3,FALSE)</f>
        <v>Slightly Narrower</v>
      </c>
      <c r="G89" s="52">
        <f>(VLOOKUP($A89,Selector!$AB$61:$AF$77,3,FALSE))+((VLOOKUP($B89,Selector!$AB$61:$AF$77,5,FALSE))*-1)</f>
        <v>1</v>
      </c>
      <c r="H89" s="53">
        <f>((VLOOKUP($A89,Selector!$AB$61:$AF$77,2,FALSE))*-1)+(VLOOKUP($B89,Selector!$AB$61:$AF$77,4,FALSE))</f>
        <v>-0.5</v>
      </c>
    </row>
    <row r="90" spans="1:8">
      <c r="A90" s="4" t="s">
        <v>60</v>
      </c>
      <c r="B90" s="8" t="s">
        <v>54</v>
      </c>
      <c r="C90" s="40">
        <f>(3+(VLOOKUP($A90,Selector!$AB$61:$AF$77,2,FALSE))+(VLOOKUP($B90,Selector!$AB$61:$AF$77,4,FALSE)))</f>
        <v>3.5</v>
      </c>
      <c r="D90" s="39">
        <f>(1+(VLOOKUP(A90,Selector!$AB$61:$AF$77,3,FALSE))+(VLOOKUP(B90,Selector!$AB$61:$AF$77,5,FALSE)))</f>
        <v>1</v>
      </c>
      <c r="E90" s="39" t="str">
        <f>VLOOKUP((VLOOKUP($A90,Selector!$AB$61:$AF$77,3,FALSE))+((VLOOKUP($B90,Selector!$AB$61:$AF$77,5,FALSE))*-1),Selector!$AB$80:$AD$88,2,FALSE)</f>
        <v>Medium</v>
      </c>
      <c r="F90" s="42" t="str">
        <f>VLOOKUP(((VLOOKUP($A90,Selector!$AB$61:$AF$77,2,FALSE))*-1)+(VLOOKUP($B90,Selector!$AB$61:$AF$77,4,FALSE)),Selector!$AB$80:$AD$88,3,FALSE)</f>
        <v>Very wide</v>
      </c>
      <c r="G90" s="47">
        <f>(VLOOKUP($A90,Selector!$AB$61:$AF$77,3,FALSE))+((VLOOKUP($B90,Selector!$AB$61:$AF$77,5,FALSE))*-1)</f>
        <v>0</v>
      </c>
      <c r="H90" s="51">
        <f>((VLOOKUP($A90,Selector!$AB$61:$AF$77,2,FALSE))*-1)+(VLOOKUP($B90,Selector!$AB$61:$AF$77,4,FALSE))</f>
        <v>1.5</v>
      </c>
    </row>
    <row r="91" spans="1:8">
      <c r="A91" s="58" t="s">
        <v>17</v>
      </c>
      <c r="B91" s="4" t="s">
        <v>60</v>
      </c>
      <c r="C91" s="40">
        <f>(3+(VLOOKUP($A91,Selector!$AB$61:$AF$77,2,FALSE))+(VLOOKUP($B91,Selector!$AB$61:$AF$77,4,FALSE)))</f>
        <v>3.5</v>
      </c>
      <c r="D91" s="39">
        <f>(1+(VLOOKUP(A91,Selector!$AB$61:$AF$77,3,FALSE))+(VLOOKUP(B91,Selector!$AB$61:$AF$77,5,FALSE)))</f>
        <v>1</v>
      </c>
      <c r="E91" s="39" t="str">
        <f>VLOOKUP((VLOOKUP($A91,Selector!$AB$61:$AF$77,3,FALSE))+((VLOOKUP($B91,Selector!$AB$61:$AF$77,5,FALSE))*-1),Selector!$AB$80:$AD$88,2,FALSE)</f>
        <v>Medium</v>
      </c>
      <c r="F91" s="40" t="str">
        <f>VLOOKUP(((VLOOKUP($A91,Selector!$AB$61:$AF$77,2,FALSE))*-1)+(VLOOKUP($B91,Selector!$AB$61:$AF$77,4,FALSE)),Selector!$AB$80:$AD$88,3,FALSE)</f>
        <v>Slightly Wider</v>
      </c>
      <c r="G91" s="47">
        <f>(VLOOKUP($A91,Selector!$AB$61:$AF$77,3,FALSE))+((VLOOKUP($B91,Selector!$AB$61:$AF$77,5,FALSE))*-1)</f>
        <v>0</v>
      </c>
      <c r="H91" s="54">
        <f>((VLOOKUP($A91,Selector!$AB$61:$AF$77,2,FALSE))*-1)+(VLOOKUP($B91,Selector!$AB$61:$AF$77,4,FALSE))</f>
        <v>0.5</v>
      </c>
    </row>
    <row r="92" spans="1:8">
      <c r="A92" s="3" t="s">
        <v>61</v>
      </c>
      <c r="B92" s="58" t="s">
        <v>17</v>
      </c>
      <c r="C92" s="40">
        <f>(3+(VLOOKUP($A92,Selector!$AB$61:$AF$77,2,FALSE))+(VLOOKUP($B92,Selector!$AB$61:$AF$77,4,FALSE)))</f>
        <v>3.5</v>
      </c>
      <c r="D92" s="39">
        <f>(1+(VLOOKUP(A92,Selector!$AB$61:$AF$77,3,FALSE))+(VLOOKUP(B92,Selector!$AB$61:$AF$77,5,FALSE)))</f>
        <v>1</v>
      </c>
      <c r="E92" s="39" t="str">
        <f>VLOOKUP((VLOOKUP($A92,Selector!$AB$61:$AF$77,3,FALSE))+((VLOOKUP($B92,Selector!$AB$61:$AF$77,5,FALSE))*-1),Selector!$AB$80:$AD$88,2,FALSE)</f>
        <v>Medium</v>
      </c>
      <c r="F92" s="43" t="str">
        <f>VLOOKUP(((VLOOKUP($A92,Selector!$AB$61:$AF$77,2,FALSE))*-1)+(VLOOKUP($B92,Selector!$AB$61:$AF$77,4,FALSE)),Selector!$AB$80:$AD$88,3,FALSE)</f>
        <v>Slightly Narrower</v>
      </c>
      <c r="G92" s="47">
        <f>(VLOOKUP($A92,Selector!$AB$61:$AF$77,3,FALSE))+((VLOOKUP($B92,Selector!$AB$61:$AF$77,5,FALSE))*-1)</f>
        <v>0</v>
      </c>
      <c r="H92" s="53">
        <f>((VLOOKUP($A92,Selector!$AB$61:$AF$77,2,FALSE))*-1)+(VLOOKUP($B92,Selector!$AB$61:$AF$77,4,FALSE))</f>
        <v>-0.5</v>
      </c>
    </row>
    <row r="93" spans="1:8">
      <c r="A93" s="7" t="s">
        <v>55</v>
      </c>
      <c r="B93" s="3" t="s">
        <v>61</v>
      </c>
      <c r="C93" s="40">
        <f>(3+(VLOOKUP($A93,Selector!$AB$61:$AF$77,2,FALSE))+(VLOOKUP($B93,Selector!$AB$61:$AF$77,4,FALSE)))</f>
        <v>3.5</v>
      </c>
      <c r="D93" s="39">
        <f>(1+(VLOOKUP(A93,Selector!$AB$61:$AF$77,3,FALSE))+(VLOOKUP(B93,Selector!$AB$61:$AF$77,5,FALSE)))</f>
        <v>1</v>
      </c>
      <c r="E93" s="39" t="str">
        <f>VLOOKUP((VLOOKUP($A93,Selector!$AB$61:$AF$77,3,FALSE))+((VLOOKUP($B93,Selector!$AB$61:$AF$77,5,FALSE))*-1),Selector!$AB$80:$AD$88,2,FALSE)</f>
        <v>Medium</v>
      </c>
      <c r="F93" s="38" t="str">
        <f>VLOOKUP(((VLOOKUP($A93,Selector!$AB$61:$AF$77,2,FALSE))*-1)+(VLOOKUP($B93,Selector!$AB$61:$AF$77,4,FALSE)),Selector!$AB$80:$AD$88,3,FALSE)</f>
        <v>Very narrow</v>
      </c>
      <c r="G93" s="47">
        <f>(VLOOKUP($A93,Selector!$AB$61:$AF$77,3,FALSE))+((VLOOKUP($B93,Selector!$AB$61:$AF$77,5,FALSE))*-1)</f>
        <v>0</v>
      </c>
      <c r="H93" s="48">
        <f>((VLOOKUP($A93,Selector!$AB$61:$AF$77,2,FALSE))*-1)+(VLOOKUP($B93,Selector!$AB$61:$AF$77,4,FALSE))</f>
        <v>-1.5</v>
      </c>
    </row>
    <row r="94" spans="1:8">
      <c r="A94" s="2" t="s">
        <v>66</v>
      </c>
      <c r="B94" s="11" t="s">
        <v>58</v>
      </c>
      <c r="C94" s="40">
        <f>(3+(VLOOKUP($A94,Selector!$AB$61:$AF$77,2,FALSE))+(VLOOKUP($B94,Selector!$AB$61:$AF$77,4,FALSE)))</f>
        <v>3.5</v>
      </c>
      <c r="D94" s="39">
        <f>(1+(VLOOKUP(A94,Selector!$AB$61:$AF$77,3,FALSE))+(VLOOKUP(B94,Selector!$AB$61:$AF$77,5,FALSE)))</f>
        <v>1</v>
      </c>
      <c r="E94" s="44" t="str">
        <f>VLOOKUP((VLOOKUP($A94,Selector!$AB$61:$AF$77,3,FALSE))+((VLOOKUP($B94,Selector!$AB$61:$AF$77,5,FALSE))*-1),Selector!$AB$80:$AD$88,2,FALSE)</f>
        <v>Low</v>
      </c>
      <c r="F94" s="40" t="str">
        <f>VLOOKUP(((VLOOKUP($A94,Selector!$AB$61:$AF$77,2,FALSE))*-1)+(VLOOKUP($B94,Selector!$AB$61:$AF$77,4,FALSE)),Selector!$AB$80:$AD$88,3,FALSE)</f>
        <v>Slightly Wider</v>
      </c>
      <c r="G94" s="50">
        <f>(VLOOKUP($A94,Selector!$AB$61:$AF$77,3,FALSE))+((VLOOKUP($B94,Selector!$AB$61:$AF$77,5,FALSE))*-1)</f>
        <v>-1</v>
      </c>
      <c r="H94" s="54">
        <f>((VLOOKUP($A94,Selector!$AB$61:$AF$77,2,FALSE))*-1)+(VLOOKUP($B94,Selector!$AB$61:$AF$77,4,FALSE))</f>
        <v>0.5</v>
      </c>
    </row>
    <row r="95" spans="1:8">
      <c r="A95" s="33" t="s">
        <v>63</v>
      </c>
      <c r="B95" s="2" t="s">
        <v>66</v>
      </c>
      <c r="C95" s="40">
        <f>(3+(VLOOKUP($A95,Selector!$AB$61:$AF$77,2,FALSE))+(VLOOKUP($B95,Selector!$AB$61:$AF$77,4,FALSE)))</f>
        <v>3.5</v>
      </c>
      <c r="D95" s="39">
        <f>(1+(VLOOKUP(A95,Selector!$AB$61:$AF$77,3,FALSE))+(VLOOKUP(B95,Selector!$AB$61:$AF$77,5,FALSE)))</f>
        <v>1</v>
      </c>
      <c r="E95" s="44" t="str">
        <f>VLOOKUP((VLOOKUP($A95,Selector!$AB$61:$AF$77,3,FALSE))+((VLOOKUP($B95,Selector!$AB$61:$AF$77,5,FALSE))*-1),Selector!$AB$80:$AD$88,2,FALSE)</f>
        <v>Low</v>
      </c>
      <c r="F95" s="43" t="str">
        <f>VLOOKUP(((VLOOKUP($A95,Selector!$AB$61:$AF$77,2,FALSE))*-1)+(VLOOKUP($B95,Selector!$AB$61:$AF$77,4,FALSE)),Selector!$AB$80:$AD$88,3,FALSE)</f>
        <v>Slightly Narrower</v>
      </c>
      <c r="G95" s="50">
        <f>(VLOOKUP($A95,Selector!$AB$61:$AF$77,3,FALSE))+((VLOOKUP($B95,Selector!$AB$61:$AF$77,5,FALSE))*-1)</f>
        <v>-1</v>
      </c>
      <c r="H95" s="53">
        <f>((VLOOKUP($A95,Selector!$AB$61:$AF$77,2,FALSE))*-1)+(VLOOKUP($B95,Selector!$AB$61:$AF$77,4,FALSE))</f>
        <v>-0.5</v>
      </c>
    </row>
    <row r="96" spans="1:8">
      <c r="A96" s="10" t="s">
        <v>62</v>
      </c>
      <c r="B96" s="13" t="s">
        <v>56</v>
      </c>
      <c r="C96" s="40">
        <f>(3+(VLOOKUP($A96,Selector!$AB$61:$AF$77,2,FALSE))+(VLOOKUP($B96,Selector!$AB$61:$AF$77,4,FALSE)))</f>
        <v>3.5</v>
      </c>
      <c r="D96" s="43">
        <f>(1+(VLOOKUP(A96,Selector!$AB$61:$AF$77,3,FALSE))+(VLOOKUP(B96,Selector!$AB$61:$AF$77,5,FALSE)))</f>
        <v>0.5</v>
      </c>
      <c r="E96" s="42" t="str">
        <f>VLOOKUP((VLOOKUP($A96,Selector!$AB$61:$AF$77,3,FALSE))+((VLOOKUP($B96,Selector!$AB$61:$AF$77,5,FALSE))*-1),Selector!$AB$80:$AD$88,2,FALSE)</f>
        <v>Very high</v>
      </c>
      <c r="F96" s="42" t="str">
        <f>VLOOKUP(((VLOOKUP($A96,Selector!$AB$61:$AF$77,2,FALSE))*-1)+(VLOOKUP($B96,Selector!$AB$61:$AF$77,4,FALSE)),Selector!$AB$80:$AD$88,3,FALSE)</f>
        <v>Very wide</v>
      </c>
      <c r="G96" s="51">
        <f>(VLOOKUP($A96,Selector!$AB$61:$AF$77,3,FALSE))+((VLOOKUP($B96,Selector!$AB$61:$AF$77,5,FALSE))*-1)</f>
        <v>1.5</v>
      </c>
      <c r="H96" s="51">
        <f>((VLOOKUP($A96,Selector!$AB$61:$AF$77,2,FALSE))*-1)+(VLOOKUP($B96,Selector!$AB$61:$AF$77,4,FALSE))</f>
        <v>1.5</v>
      </c>
    </row>
    <row r="97" spans="1:8">
      <c r="A97" s="9" t="s">
        <v>59</v>
      </c>
      <c r="B97" s="5" t="s">
        <v>64</v>
      </c>
      <c r="C97" s="40">
        <f>(3+(VLOOKUP($A97,Selector!$AB$61:$AF$77,2,FALSE))+(VLOOKUP($B97,Selector!$AB$61:$AF$77,4,FALSE)))</f>
        <v>3.5</v>
      </c>
      <c r="D97" s="43">
        <f>(1+(VLOOKUP(A97,Selector!$AB$61:$AF$77,3,FALSE))+(VLOOKUP(B97,Selector!$AB$61:$AF$77,5,FALSE)))</f>
        <v>0.5</v>
      </c>
      <c r="E97" s="42" t="str">
        <f>VLOOKUP((VLOOKUP($A97,Selector!$AB$61:$AF$77,3,FALSE))+((VLOOKUP($B97,Selector!$AB$61:$AF$77,5,FALSE))*-1),Selector!$AB$80:$AD$88,2,FALSE)</f>
        <v>Very high</v>
      </c>
      <c r="F97" s="43" t="str">
        <f>VLOOKUP(((VLOOKUP($A97,Selector!$AB$61:$AF$77,2,FALSE))*-1)+(VLOOKUP($B97,Selector!$AB$61:$AF$77,4,FALSE)),Selector!$AB$80:$AD$88,3,FALSE)</f>
        <v>Slightly Narrower</v>
      </c>
      <c r="G97" s="51">
        <f>(VLOOKUP($A97,Selector!$AB$61:$AF$77,3,FALSE))+((VLOOKUP($B97,Selector!$AB$61:$AF$77,5,FALSE))*-1)</f>
        <v>1.5</v>
      </c>
      <c r="H97" s="53">
        <f>((VLOOKUP($A97,Selector!$AB$61:$AF$77,2,FALSE))*-1)+(VLOOKUP($B97,Selector!$AB$61:$AF$77,4,FALSE))</f>
        <v>-0.5</v>
      </c>
    </row>
    <row r="98" spans="1:8">
      <c r="A98" s="58" t="s">
        <v>17</v>
      </c>
      <c r="B98" s="10" t="s">
        <v>62</v>
      </c>
      <c r="C98" s="40">
        <f>(3+(VLOOKUP($A98,Selector!$AB$61:$AF$77,2,FALSE))+(VLOOKUP($B98,Selector!$AB$61:$AF$77,4,FALSE)))</f>
        <v>3.5</v>
      </c>
      <c r="D98" s="43">
        <f>(1+(VLOOKUP(A98,Selector!$AB$61:$AF$77,3,FALSE))+(VLOOKUP(B98,Selector!$AB$61:$AF$77,5,FALSE)))</f>
        <v>0.5</v>
      </c>
      <c r="E98" s="40" t="str">
        <f>VLOOKUP((VLOOKUP($A98,Selector!$AB$61:$AF$77,3,FALSE))+((VLOOKUP($B98,Selector!$AB$61:$AF$77,5,FALSE))*-1),Selector!$AB$80:$AD$88,2,FALSE)</f>
        <v>Slightly Higher</v>
      </c>
      <c r="F98" s="40" t="str">
        <f>VLOOKUP(((VLOOKUP($A98,Selector!$AB$61:$AF$77,2,FALSE))*-1)+(VLOOKUP($B98,Selector!$AB$61:$AF$77,4,FALSE)),Selector!$AB$80:$AD$88,3,FALSE)</f>
        <v>Slightly Wider</v>
      </c>
      <c r="G98" s="54">
        <f>(VLOOKUP($A98,Selector!$AB$61:$AF$77,3,FALSE))+((VLOOKUP($B98,Selector!$AB$61:$AF$77,5,FALSE))*-1)</f>
        <v>0.5</v>
      </c>
      <c r="H98" s="54">
        <f>((VLOOKUP($A98,Selector!$AB$61:$AF$77,2,FALSE))*-1)+(VLOOKUP($B98,Selector!$AB$61:$AF$77,4,FALSE))</f>
        <v>0.5</v>
      </c>
    </row>
    <row r="99" spans="1:8">
      <c r="A99" s="3" t="s">
        <v>61</v>
      </c>
      <c r="B99" s="1" t="s">
        <v>67</v>
      </c>
      <c r="C99" s="40">
        <f>(3+(VLOOKUP($A99,Selector!$AB$61:$AF$77,2,FALSE))+(VLOOKUP($B99,Selector!$AB$61:$AF$77,4,FALSE)))</f>
        <v>3.5</v>
      </c>
      <c r="D99" s="43">
        <f>(1+(VLOOKUP(A99,Selector!$AB$61:$AF$77,3,FALSE))+(VLOOKUP(B99,Selector!$AB$61:$AF$77,5,FALSE)))</f>
        <v>0.5</v>
      </c>
      <c r="E99" s="40" t="str">
        <f>VLOOKUP((VLOOKUP($A99,Selector!$AB$61:$AF$77,3,FALSE))+((VLOOKUP($B99,Selector!$AB$61:$AF$77,5,FALSE))*-1),Selector!$AB$80:$AD$88,2,FALSE)</f>
        <v>Slightly Higher</v>
      </c>
      <c r="F99" s="43" t="str">
        <f>VLOOKUP(((VLOOKUP($A99,Selector!$AB$61:$AF$77,2,FALSE))*-1)+(VLOOKUP($B99,Selector!$AB$61:$AF$77,4,FALSE)),Selector!$AB$80:$AD$88,3,FALSE)</f>
        <v>Slightly Narrower</v>
      </c>
      <c r="G99" s="54">
        <f>(VLOOKUP($A99,Selector!$AB$61:$AF$77,3,FALSE))+((VLOOKUP($B99,Selector!$AB$61:$AF$77,5,FALSE))*-1)</f>
        <v>0.5</v>
      </c>
      <c r="H99" s="53">
        <f>((VLOOKUP($A99,Selector!$AB$61:$AF$77,2,FALSE))*-1)+(VLOOKUP($B99,Selector!$AB$61:$AF$77,4,FALSE))</f>
        <v>-0.5</v>
      </c>
    </row>
    <row r="100" spans="1:8">
      <c r="A100" s="7" t="s">
        <v>55</v>
      </c>
      <c r="B100" s="9" t="s">
        <v>59</v>
      </c>
      <c r="C100" s="40">
        <f>(3+(VLOOKUP($A100,Selector!$AB$61:$AF$77,2,FALSE))+(VLOOKUP($B100,Selector!$AB$61:$AF$77,4,FALSE)))</f>
        <v>3.5</v>
      </c>
      <c r="D100" s="43">
        <f>(1+(VLOOKUP(A100,Selector!$AB$61:$AF$77,3,FALSE))+(VLOOKUP(B100,Selector!$AB$61:$AF$77,5,FALSE)))</f>
        <v>0.5</v>
      </c>
      <c r="E100" s="40" t="str">
        <f>VLOOKUP((VLOOKUP($A100,Selector!$AB$61:$AF$77,3,FALSE))+((VLOOKUP($B100,Selector!$AB$61:$AF$77,5,FALSE))*-1),Selector!$AB$80:$AD$88,2,FALSE)</f>
        <v>Slightly Higher</v>
      </c>
      <c r="F100" s="38" t="str">
        <f>VLOOKUP(((VLOOKUP($A100,Selector!$AB$61:$AF$77,2,FALSE))*-1)+(VLOOKUP($B100,Selector!$AB$61:$AF$77,4,FALSE)),Selector!$AB$80:$AD$88,3,FALSE)</f>
        <v>Very narrow</v>
      </c>
      <c r="G100" s="54">
        <f>(VLOOKUP($A100,Selector!$AB$61:$AF$77,3,FALSE))+((VLOOKUP($B100,Selector!$AB$61:$AF$77,5,FALSE))*-1)</f>
        <v>0.5</v>
      </c>
      <c r="H100" s="48">
        <f>((VLOOKUP($A100,Selector!$AB$61:$AF$77,2,FALSE))*-1)+(VLOOKUP($B100,Selector!$AB$61:$AF$77,4,FALSE))</f>
        <v>-1.5</v>
      </c>
    </row>
    <row r="101" spans="1:8">
      <c r="A101" s="11" t="s">
        <v>58</v>
      </c>
      <c r="B101" s="8" t="s">
        <v>54</v>
      </c>
      <c r="C101" s="40">
        <f>(3+(VLOOKUP($A101,Selector!$AB$61:$AF$77,2,FALSE))+(VLOOKUP($B101,Selector!$AB$61:$AF$77,4,FALSE)))</f>
        <v>3.5</v>
      </c>
      <c r="D101" s="43">
        <f>(1+(VLOOKUP(A101,Selector!$AB$61:$AF$77,3,FALSE))+(VLOOKUP(B101,Selector!$AB$61:$AF$77,5,FALSE)))</f>
        <v>0.5</v>
      </c>
      <c r="E101" s="43" t="str">
        <f>VLOOKUP((VLOOKUP($A101,Selector!$AB$61:$AF$77,3,FALSE))+((VLOOKUP($B101,Selector!$AB$61:$AF$77,5,FALSE))*-1),Selector!$AB$80:$AD$88,2,FALSE)</f>
        <v>Slightly Lower</v>
      </c>
      <c r="F101" s="42" t="str">
        <f>VLOOKUP(((VLOOKUP($A101,Selector!$AB$61:$AF$77,2,FALSE))*-1)+(VLOOKUP($B101,Selector!$AB$61:$AF$77,4,FALSE)),Selector!$AB$80:$AD$88,3,FALSE)</f>
        <v>Very wide</v>
      </c>
      <c r="G101" s="53">
        <f>(VLOOKUP($A101,Selector!$AB$61:$AF$77,3,FALSE))+((VLOOKUP($B101,Selector!$AB$61:$AF$77,5,FALSE))*-1)</f>
        <v>-0.5</v>
      </c>
      <c r="H101" s="51">
        <f>((VLOOKUP($A101,Selector!$AB$61:$AF$77,2,FALSE))*-1)+(VLOOKUP($B101,Selector!$AB$61:$AF$77,4,FALSE))</f>
        <v>1.5</v>
      </c>
    </row>
    <row r="102" spans="1:8">
      <c r="A102" s="2" t="s">
        <v>66</v>
      </c>
      <c r="B102" s="4" t="s">
        <v>60</v>
      </c>
      <c r="C102" s="40">
        <f>(3+(VLOOKUP($A102,Selector!$AB$61:$AF$77,2,FALSE))+(VLOOKUP($B102,Selector!$AB$61:$AF$77,4,FALSE)))</f>
        <v>3.5</v>
      </c>
      <c r="D102" s="43">
        <f>(1+(VLOOKUP(A102,Selector!$AB$61:$AF$77,3,FALSE))+(VLOOKUP(B102,Selector!$AB$61:$AF$77,5,FALSE)))</f>
        <v>0.5</v>
      </c>
      <c r="E102" s="43" t="str">
        <f>VLOOKUP((VLOOKUP($A102,Selector!$AB$61:$AF$77,3,FALSE))+((VLOOKUP($B102,Selector!$AB$61:$AF$77,5,FALSE))*-1),Selector!$AB$80:$AD$88,2,FALSE)</f>
        <v>Slightly Lower</v>
      </c>
      <c r="F102" s="40" t="str">
        <f>VLOOKUP(((VLOOKUP($A102,Selector!$AB$61:$AF$77,2,FALSE))*-1)+(VLOOKUP($B102,Selector!$AB$61:$AF$77,4,FALSE)),Selector!$AB$80:$AD$88,3,FALSE)</f>
        <v>Slightly Wider</v>
      </c>
      <c r="G102" s="53">
        <f>(VLOOKUP($A102,Selector!$AB$61:$AF$77,3,FALSE))+((VLOOKUP($B102,Selector!$AB$61:$AF$77,5,FALSE))*-1)</f>
        <v>-0.5</v>
      </c>
      <c r="H102" s="54">
        <f>((VLOOKUP($A102,Selector!$AB$61:$AF$77,2,FALSE))*-1)+(VLOOKUP($B102,Selector!$AB$61:$AF$77,4,FALSE))</f>
        <v>0.5</v>
      </c>
    </row>
    <row r="103" spans="1:8">
      <c r="A103" s="33" t="s">
        <v>63</v>
      </c>
      <c r="B103" s="58" t="s">
        <v>17</v>
      </c>
      <c r="C103" s="40">
        <f>(3+(VLOOKUP($A103,Selector!$AB$61:$AF$77,2,FALSE))+(VLOOKUP($B103,Selector!$AB$61:$AF$77,4,FALSE)))</f>
        <v>3.5</v>
      </c>
      <c r="D103" s="43">
        <f>(1+(VLOOKUP(A103,Selector!$AB$61:$AF$77,3,FALSE))+(VLOOKUP(B103,Selector!$AB$61:$AF$77,5,FALSE)))</f>
        <v>0.5</v>
      </c>
      <c r="E103" s="43" t="str">
        <f>VLOOKUP((VLOOKUP($A103,Selector!$AB$61:$AF$77,3,FALSE))+((VLOOKUP($B103,Selector!$AB$61:$AF$77,5,FALSE))*-1),Selector!$AB$80:$AD$88,2,FALSE)</f>
        <v>Slightly Lower</v>
      </c>
      <c r="F103" s="43" t="str">
        <f>VLOOKUP(((VLOOKUP($A103,Selector!$AB$61:$AF$77,2,FALSE))*-1)+(VLOOKUP($B103,Selector!$AB$61:$AF$77,4,FALSE)),Selector!$AB$80:$AD$88,3,FALSE)</f>
        <v>Slightly Narrower</v>
      </c>
      <c r="G103" s="53">
        <f>(VLOOKUP($A103,Selector!$AB$61:$AF$77,3,FALSE))+((VLOOKUP($B103,Selector!$AB$61:$AF$77,5,FALSE))*-1)</f>
        <v>-0.5</v>
      </c>
      <c r="H103" s="53">
        <f>((VLOOKUP($A103,Selector!$AB$61:$AF$77,2,FALSE))*-1)+(VLOOKUP($B103,Selector!$AB$61:$AF$77,4,FALSE))</f>
        <v>-0.5</v>
      </c>
    </row>
    <row r="104" spans="1:8">
      <c r="A104" s="6" t="s">
        <v>65</v>
      </c>
      <c r="B104" s="11" t="s">
        <v>58</v>
      </c>
      <c r="C104" s="40">
        <f>(3+(VLOOKUP($A104,Selector!$AB$61:$AF$77,2,FALSE))+(VLOOKUP($B104,Selector!$AB$61:$AF$77,4,FALSE)))</f>
        <v>3.5</v>
      </c>
      <c r="D104" s="43">
        <f>(1+(VLOOKUP(A104,Selector!$AB$61:$AF$77,3,FALSE))+(VLOOKUP(B104,Selector!$AB$61:$AF$77,5,FALSE)))</f>
        <v>0.5</v>
      </c>
      <c r="E104" s="38" t="str">
        <f>VLOOKUP((VLOOKUP($A104,Selector!$AB$61:$AF$77,3,FALSE))+((VLOOKUP($B104,Selector!$AB$61:$AF$77,5,FALSE))*-1),Selector!$AB$80:$AD$88,2,FALSE)</f>
        <v>Very low</v>
      </c>
      <c r="F104" s="40" t="str">
        <f>VLOOKUP(((VLOOKUP($A104,Selector!$AB$61:$AF$77,2,FALSE))*-1)+(VLOOKUP($B104,Selector!$AB$61:$AF$77,4,FALSE)),Selector!$AB$80:$AD$88,3,FALSE)</f>
        <v>Slightly Wider</v>
      </c>
      <c r="G104" s="48">
        <f>(VLOOKUP($A104,Selector!$AB$61:$AF$77,3,FALSE))+((VLOOKUP($B104,Selector!$AB$61:$AF$77,5,FALSE))*-1)</f>
        <v>-1.5</v>
      </c>
      <c r="H104" s="54">
        <f>((VLOOKUP($A104,Selector!$AB$61:$AF$77,2,FALSE))*-1)+(VLOOKUP($B104,Selector!$AB$61:$AF$77,4,FALSE))</f>
        <v>0.5</v>
      </c>
    </row>
    <row r="105" spans="1:8">
      <c r="A105" s="14" t="s">
        <v>57</v>
      </c>
      <c r="B105" s="33" t="s">
        <v>63</v>
      </c>
      <c r="C105" s="40">
        <f>(3+(VLOOKUP($A105,Selector!$AB$61:$AF$77,2,FALSE))+(VLOOKUP($B105,Selector!$AB$61:$AF$77,4,FALSE)))</f>
        <v>3.5</v>
      </c>
      <c r="D105" s="43">
        <f>(1+(VLOOKUP(A105,Selector!$AB$61:$AF$77,3,FALSE))+(VLOOKUP(B105,Selector!$AB$61:$AF$77,5,FALSE)))</f>
        <v>0.5</v>
      </c>
      <c r="E105" s="38" t="str">
        <f>VLOOKUP((VLOOKUP($A105,Selector!$AB$61:$AF$77,3,FALSE))+((VLOOKUP($B105,Selector!$AB$61:$AF$77,5,FALSE))*-1),Selector!$AB$80:$AD$88,2,FALSE)</f>
        <v>Very low</v>
      </c>
      <c r="F105" s="38" t="str">
        <f>VLOOKUP(((VLOOKUP($A105,Selector!$AB$61:$AF$77,2,FALSE))*-1)+(VLOOKUP($B105,Selector!$AB$61:$AF$77,4,FALSE)),Selector!$AB$80:$AD$88,3,FALSE)</f>
        <v>Very narrow</v>
      </c>
      <c r="G105" s="48">
        <f>(VLOOKUP($A105,Selector!$AB$61:$AF$77,3,FALSE))+((VLOOKUP($B105,Selector!$AB$61:$AF$77,5,FALSE))*-1)</f>
        <v>-1.5</v>
      </c>
      <c r="H105" s="48">
        <f>((VLOOKUP($A105,Selector!$AB$61:$AF$77,2,FALSE))*-1)+(VLOOKUP($B105,Selector!$AB$61:$AF$77,4,FALSE))</f>
        <v>-1.5</v>
      </c>
    </row>
    <row r="106" spans="1:8">
      <c r="A106" s="4" t="s">
        <v>60</v>
      </c>
      <c r="B106" s="13" t="s">
        <v>56</v>
      </c>
      <c r="C106" s="40">
        <f>(3+(VLOOKUP($A106,Selector!$AB$61:$AF$77,2,FALSE))+(VLOOKUP($B106,Selector!$AB$61:$AF$77,4,FALSE)))</f>
        <v>3.5</v>
      </c>
      <c r="D106" s="44">
        <f>(1+(VLOOKUP(A106,Selector!$AB$61:$AF$77,3,FALSE))+(VLOOKUP(B106,Selector!$AB$61:$AF$77,5,FALSE)))</f>
        <v>0</v>
      </c>
      <c r="E106" s="36" t="str">
        <f>VLOOKUP((VLOOKUP($A106,Selector!$AB$61:$AF$77,3,FALSE))+((VLOOKUP($B106,Selector!$AB$61:$AF$77,5,FALSE))*-1),Selector!$AB$80:$AD$88,2,FALSE)</f>
        <v>High</v>
      </c>
      <c r="F106" s="42" t="str">
        <f>VLOOKUP(((VLOOKUP($A106,Selector!$AB$61:$AF$77,2,FALSE))*-1)+(VLOOKUP($B106,Selector!$AB$61:$AF$77,4,FALSE)),Selector!$AB$80:$AD$88,3,FALSE)</f>
        <v>Very wide</v>
      </c>
      <c r="G106" s="52">
        <f>(VLOOKUP($A106,Selector!$AB$61:$AF$77,3,FALSE))+((VLOOKUP($B106,Selector!$AB$61:$AF$77,5,FALSE))*-1)</f>
        <v>1</v>
      </c>
      <c r="H106" s="51">
        <f>((VLOOKUP($A106,Selector!$AB$61:$AF$77,2,FALSE))*-1)+(VLOOKUP($B106,Selector!$AB$61:$AF$77,4,FALSE))</f>
        <v>1.5</v>
      </c>
    </row>
    <row r="107" spans="1:8">
      <c r="A107" s="3" t="s">
        <v>61</v>
      </c>
      <c r="B107" s="5" t="s">
        <v>64</v>
      </c>
      <c r="C107" s="40">
        <f>(3+(VLOOKUP($A107,Selector!$AB$61:$AF$77,2,FALSE))+(VLOOKUP($B107,Selector!$AB$61:$AF$77,4,FALSE)))</f>
        <v>3.5</v>
      </c>
      <c r="D107" s="44">
        <f>(1+(VLOOKUP(A107,Selector!$AB$61:$AF$77,3,FALSE))+(VLOOKUP(B107,Selector!$AB$61:$AF$77,5,FALSE)))</f>
        <v>0</v>
      </c>
      <c r="E107" s="36" t="str">
        <f>VLOOKUP((VLOOKUP($A107,Selector!$AB$61:$AF$77,3,FALSE))+((VLOOKUP($B107,Selector!$AB$61:$AF$77,5,FALSE))*-1),Selector!$AB$80:$AD$88,2,FALSE)</f>
        <v>High</v>
      </c>
      <c r="F107" s="43" t="str">
        <f>VLOOKUP(((VLOOKUP($A107,Selector!$AB$61:$AF$77,2,FALSE))*-1)+(VLOOKUP($B107,Selector!$AB$61:$AF$77,4,FALSE)),Selector!$AB$80:$AD$88,3,FALSE)</f>
        <v>Slightly Narrower</v>
      </c>
      <c r="G107" s="52">
        <f>(VLOOKUP($A107,Selector!$AB$61:$AF$77,3,FALSE))+((VLOOKUP($B107,Selector!$AB$61:$AF$77,5,FALSE))*-1)</f>
        <v>1</v>
      </c>
      <c r="H107" s="53">
        <f>((VLOOKUP($A107,Selector!$AB$61:$AF$77,2,FALSE))*-1)+(VLOOKUP($B107,Selector!$AB$61:$AF$77,4,FALSE))</f>
        <v>-0.5</v>
      </c>
    </row>
    <row r="108" spans="1:8">
      <c r="A108" s="2" t="s">
        <v>66</v>
      </c>
      <c r="B108" s="10" t="s">
        <v>62</v>
      </c>
      <c r="C108" s="40">
        <f>(3+(VLOOKUP($A108,Selector!$AB$61:$AF$77,2,FALSE))+(VLOOKUP($B108,Selector!$AB$61:$AF$77,4,FALSE)))</f>
        <v>3.5</v>
      </c>
      <c r="D108" s="44">
        <f>(1+(VLOOKUP(A108,Selector!$AB$61:$AF$77,3,FALSE))+(VLOOKUP(B108,Selector!$AB$61:$AF$77,5,FALSE)))</f>
        <v>0</v>
      </c>
      <c r="E108" s="39" t="str">
        <f>VLOOKUP((VLOOKUP($A108,Selector!$AB$61:$AF$77,3,FALSE))+((VLOOKUP($B108,Selector!$AB$61:$AF$77,5,FALSE))*-1),Selector!$AB$80:$AD$88,2,FALSE)</f>
        <v>Medium</v>
      </c>
      <c r="F108" s="40" t="str">
        <f>VLOOKUP(((VLOOKUP($A108,Selector!$AB$61:$AF$77,2,FALSE))*-1)+(VLOOKUP($B108,Selector!$AB$61:$AF$77,4,FALSE)),Selector!$AB$80:$AD$88,3,FALSE)</f>
        <v>Slightly Wider</v>
      </c>
      <c r="G108" s="47">
        <f>(VLOOKUP($A108,Selector!$AB$61:$AF$77,3,FALSE))+((VLOOKUP($B108,Selector!$AB$61:$AF$77,5,FALSE))*-1)</f>
        <v>0</v>
      </c>
      <c r="H108" s="54">
        <f>((VLOOKUP($A108,Selector!$AB$61:$AF$77,2,FALSE))*-1)+(VLOOKUP($B108,Selector!$AB$61:$AF$77,4,FALSE))</f>
        <v>0.5</v>
      </c>
    </row>
    <row r="109" spans="1:8">
      <c r="A109" s="33" t="s">
        <v>63</v>
      </c>
      <c r="B109" s="1" t="s">
        <v>67</v>
      </c>
      <c r="C109" s="40">
        <f>(3+(VLOOKUP($A109,Selector!$AB$61:$AF$77,2,FALSE))+(VLOOKUP($B109,Selector!$AB$61:$AF$77,4,FALSE)))</f>
        <v>3.5</v>
      </c>
      <c r="D109" s="44">
        <f>(1+(VLOOKUP(A109,Selector!$AB$61:$AF$77,3,FALSE))+(VLOOKUP(B109,Selector!$AB$61:$AF$77,5,FALSE)))</f>
        <v>0</v>
      </c>
      <c r="E109" s="39" t="str">
        <f>VLOOKUP((VLOOKUP($A109,Selector!$AB$61:$AF$77,3,FALSE))+((VLOOKUP($B109,Selector!$AB$61:$AF$77,5,FALSE))*-1),Selector!$AB$80:$AD$88,2,FALSE)</f>
        <v>Medium</v>
      </c>
      <c r="F109" s="43" t="str">
        <f>VLOOKUP(((VLOOKUP($A109,Selector!$AB$61:$AF$77,2,FALSE))*-1)+(VLOOKUP($B109,Selector!$AB$61:$AF$77,4,FALSE)),Selector!$AB$80:$AD$88,3,FALSE)</f>
        <v>Slightly Narrower</v>
      </c>
      <c r="G109" s="47">
        <f>(VLOOKUP($A109,Selector!$AB$61:$AF$77,3,FALSE))+((VLOOKUP($B109,Selector!$AB$61:$AF$77,5,FALSE))*-1)</f>
        <v>0</v>
      </c>
      <c r="H109" s="53">
        <f>((VLOOKUP($A109,Selector!$AB$61:$AF$77,2,FALSE))*-1)+(VLOOKUP($B109,Selector!$AB$61:$AF$77,4,FALSE))</f>
        <v>-0.5</v>
      </c>
    </row>
    <row r="110" spans="1:8">
      <c r="A110" s="6" t="s">
        <v>65</v>
      </c>
      <c r="B110" s="4" t="s">
        <v>60</v>
      </c>
      <c r="C110" s="40">
        <f>(3+(VLOOKUP($A110,Selector!$AB$61:$AF$77,2,FALSE))+(VLOOKUP($B110,Selector!$AB$61:$AF$77,4,FALSE)))</f>
        <v>3.5</v>
      </c>
      <c r="D110" s="44">
        <f>(1+(VLOOKUP(A110,Selector!$AB$61:$AF$77,3,FALSE))+(VLOOKUP(B110,Selector!$AB$61:$AF$77,5,FALSE)))</f>
        <v>0</v>
      </c>
      <c r="E110" s="44" t="str">
        <f>VLOOKUP((VLOOKUP($A110,Selector!$AB$61:$AF$77,3,FALSE))+((VLOOKUP($B110,Selector!$AB$61:$AF$77,5,FALSE))*-1),Selector!$AB$80:$AD$88,2,FALSE)</f>
        <v>Low</v>
      </c>
      <c r="F110" s="40" t="str">
        <f>VLOOKUP(((VLOOKUP($A110,Selector!$AB$61:$AF$77,2,FALSE))*-1)+(VLOOKUP($B110,Selector!$AB$61:$AF$77,4,FALSE)),Selector!$AB$80:$AD$88,3,FALSE)</f>
        <v>Slightly Wider</v>
      </c>
      <c r="G110" s="50">
        <f>(VLOOKUP($A110,Selector!$AB$61:$AF$77,3,FALSE))+((VLOOKUP($B110,Selector!$AB$61:$AF$77,5,FALSE))*-1)</f>
        <v>-1</v>
      </c>
      <c r="H110" s="54">
        <f>((VLOOKUP($A110,Selector!$AB$61:$AF$77,2,FALSE))*-1)+(VLOOKUP($B110,Selector!$AB$61:$AF$77,4,FALSE))</f>
        <v>0.5</v>
      </c>
    </row>
    <row r="111" spans="1:8">
      <c r="A111" s="14" t="s">
        <v>57</v>
      </c>
      <c r="B111" s="3" t="s">
        <v>61</v>
      </c>
      <c r="C111" s="40">
        <f>(3+(VLOOKUP($A111,Selector!$AB$61:$AF$77,2,FALSE))+(VLOOKUP($B111,Selector!$AB$61:$AF$77,4,FALSE)))</f>
        <v>3.5</v>
      </c>
      <c r="D111" s="44">
        <f>(1+(VLOOKUP(A111,Selector!$AB$61:$AF$77,3,FALSE))+(VLOOKUP(B111,Selector!$AB$61:$AF$77,5,FALSE)))</f>
        <v>0</v>
      </c>
      <c r="E111" s="44" t="str">
        <f>VLOOKUP((VLOOKUP($A111,Selector!$AB$61:$AF$77,3,FALSE))+((VLOOKUP($B111,Selector!$AB$61:$AF$77,5,FALSE))*-1),Selector!$AB$80:$AD$88,2,FALSE)</f>
        <v>Low</v>
      </c>
      <c r="F111" s="38" t="str">
        <f>VLOOKUP(((VLOOKUP($A111,Selector!$AB$61:$AF$77,2,FALSE))*-1)+(VLOOKUP($B111,Selector!$AB$61:$AF$77,4,FALSE)),Selector!$AB$80:$AD$88,3,FALSE)</f>
        <v>Very narrow</v>
      </c>
      <c r="G111" s="50">
        <f>(VLOOKUP($A111,Selector!$AB$61:$AF$77,3,FALSE))+((VLOOKUP($B111,Selector!$AB$61:$AF$77,5,FALSE))*-1)</f>
        <v>-1</v>
      </c>
      <c r="H111" s="48">
        <f>((VLOOKUP($A111,Selector!$AB$61:$AF$77,2,FALSE))*-1)+(VLOOKUP($B111,Selector!$AB$61:$AF$77,4,FALSE))</f>
        <v>-1.5</v>
      </c>
    </row>
    <row r="112" spans="1:8">
      <c r="A112" s="11" t="s">
        <v>58</v>
      </c>
      <c r="B112" s="13" t="s">
        <v>56</v>
      </c>
      <c r="C112" s="40">
        <f>(3+(VLOOKUP($A112,Selector!$AB$61:$AF$77,2,FALSE))+(VLOOKUP($B112,Selector!$AB$61:$AF$77,4,FALSE)))</f>
        <v>3.5</v>
      </c>
      <c r="D112" s="38">
        <f>(1+(VLOOKUP(A112,Selector!$AB$61:$AF$77,3,FALSE))+(VLOOKUP(B112,Selector!$AB$61:$AF$77,5,FALSE)))</f>
        <v>-0.5</v>
      </c>
      <c r="E112" s="40" t="str">
        <f>VLOOKUP((VLOOKUP($A112,Selector!$AB$61:$AF$77,3,FALSE))+((VLOOKUP($B112,Selector!$AB$61:$AF$77,5,FALSE))*-1),Selector!$AB$80:$AD$88,2,FALSE)</f>
        <v>Slightly Higher</v>
      </c>
      <c r="F112" s="42" t="str">
        <f>VLOOKUP(((VLOOKUP($A112,Selector!$AB$61:$AF$77,2,FALSE))*-1)+(VLOOKUP($B112,Selector!$AB$61:$AF$77,4,FALSE)),Selector!$AB$80:$AD$88,3,FALSE)</f>
        <v>Very wide</v>
      </c>
      <c r="G112" s="54">
        <f>(VLOOKUP($A112,Selector!$AB$61:$AF$77,3,FALSE))+((VLOOKUP($B112,Selector!$AB$61:$AF$77,5,FALSE))*-1)</f>
        <v>0.5</v>
      </c>
      <c r="H112" s="51">
        <f>((VLOOKUP($A112,Selector!$AB$61:$AF$77,2,FALSE))*-1)+(VLOOKUP($B112,Selector!$AB$61:$AF$77,4,FALSE))</f>
        <v>1.5</v>
      </c>
    </row>
    <row r="113" spans="1:8">
      <c r="A113" s="33" t="s">
        <v>63</v>
      </c>
      <c r="B113" s="5" t="s">
        <v>64</v>
      </c>
      <c r="C113" s="40">
        <f>(3+(VLOOKUP($A113,Selector!$AB$61:$AF$77,2,FALSE))+(VLOOKUP($B113,Selector!$AB$61:$AF$77,4,FALSE)))</f>
        <v>3.5</v>
      </c>
      <c r="D113" s="38">
        <f>(1+(VLOOKUP(A113,Selector!$AB$61:$AF$77,3,FALSE))+(VLOOKUP(B113,Selector!$AB$61:$AF$77,5,FALSE)))</f>
        <v>-0.5</v>
      </c>
      <c r="E113" s="40" t="str">
        <f>VLOOKUP((VLOOKUP($A113,Selector!$AB$61:$AF$77,3,FALSE))+((VLOOKUP($B113,Selector!$AB$61:$AF$77,5,FALSE))*-1),Selector!$AB$80:$AD$88,2,FALSE)</f>
        <v>Slightly Higher</v>
      </c>
      <c r="F113" s="43" t="str">
        <f>VLOOKUP(((VLOOKUP($A113,Selector!$AB$61:$AF$77,2,FALSE))*-1)+(VLOOKUP($B113,Selector!$AB$61:$AF$77,4,FALSE)),Selector!$AB$80:$AD$88,3,FALSE)</f>
        <v>Slightly Narrower</v>
      </c>
      <c r="G113" s="54">
        <f>(VLOOKUP($A113,Selector!$AB$61:$AF$77,3,FALSE))+((VLOOKUP($B113,Selector!$AB$61:$AF$77,5,FALSE))*-1)</f>
        <v>0.5</v>
      </c>
      <c r="H113" s="53">
        <f>((VLOOKUP($A113,Selector!$AB$61:$AF$77,2,FALSE))*-1)+(VLOOKUP($B113,Selector!$AB$61:$AF$77,4,FALSE))</f>
        <v>-0.5</v>
      </c>
    </row>
    <row r="114" spans="1:8">
      <c r="A114" s="6" t="s">
        <v>65</v>
      </c>
      <c r="B114" s="10" t="s">
        <v>62</v>
      </c>
      <c r="C114" s="40">
        <f>(3+(VLOOKUP($A114,Selector!$AB$61:$AF$77,2,FALSE))+(VLOOKUP($B114,Selector!$AB$61:$AF$77,4,FALSE)))</f>
        <v>3.5</v>
      </c>
      <c r="D114" s="38">
        <f>(1+(VLOOKUP(A114,Selector!$AB$61:$AF$77,3,FALSE))+(VLOOKUP(B114,Selector!$AB$61:$AF$77,5,FALSE)))</f>
        <v>-0.5</v>
      </c>
      <c r="E114" s="43" t="str">
        <f>VLOOKUP((VLOOKUP($A114,Selector!$AB$61:$AF$77,3,FALSE))+((VLOOKUP($B114,Selector!$AB$61:$AF$77,5,FALSE))*-1),Selector!$AB$80:$AD$88,2,FALSE)</f>
        <v>Slightly Lower</v>
      </c>
      <c r="F114" s="40" t="str">
        <f>VLOOKUP(((VLOOKUP($A114,Selector!$AB$61:$AF$77,2,FALSE))*-1)+(VLOOKUP($B114,Selector!$AB$61:$AF$77,4,FALSE)),Selector!$AB$80:$AD$88,3,FALSE)</f>
        <v>Slightly Wider</v>
      </c>
      <c r="G114" s="53">
        <f>(VLOOKUP($A114,Selector!$AB$61:$AF$77,3,FALSE))+((VLOOKUP($B114,Selector!$AB$61:$AF$77,5,FALSE))*-1)</f>
        <v>-0.5</v>
      </c>
      <c r="H114" s="54">
        <f>((VLOOKUP($A114,Selector!$AB$61:$AF$77,2,FALSE))*-1)+(VLOOKUP($B114,Selector!$AB$61:$AF$77,4,FALSE))</f>
        <v>0.5</v>
      </c>
    </row>
    <row r="115" spans="1:8">
      <c r="A115" s="14" t="s">
        <v>57</v>
      </c>
      <c r="B115" s="9" t="s">
        <v>59</v>
      </c>
      <c r="C115" s="40">
        <f>(3+(VLOOKUP($A115,Selector!$AB$61:$AF$77,2,FALSE))+(VLOOKUP($B115,Selector!$AB$61:$AF$77,4,FALSE)))</f>
        <v>3.5</v>
      </c>
      <c r="D115" s="38">
        <f>(1+(VLOOKUP(A115,Selector!$AB$61:$AF$77,3,FALSE))+(VLOOKUP(B115,Selector!$AB$61:$AF$77,5,FALSE)))</f>
        <v>-0.5</v>
      </c>
      <c r="E115" s="43" t="str">
        <f>VLOOKUP((VLOOKUP($A115,Selector!$AB$61:$AF$77,3,FALSE))+((VLOOKUP($B115,Selector!$AB$61:$AF$77,5,FALSE))*-1),Selector!$AB$80:$AD$88,2,FALSE)</f>
        <v>Slightly Lower</v>
      </c>
      <c r="F115" s="38" t="str">
        <f>VLOOKUP(((VLOOKUP($A115,Selector!$AB$61:$AF$77,2,FALSE))*-1)+(VLOOKUP($B115,Selector!$AB$61:$AF$77,4,FALSE)),Selector!$AB$80:$AD$88,3,FALSE)</f>
        <v>Very narrow</v>
      </c>
      <c r="G115" s="53">
        <f>(VLOOKUP($A115,Selector!$AB$61:$AF$77,3,FALSE))+((VLOOKUP($B115,Selector!$AB$61:$AF$77,5,FALSE))*-1)</f>
        <v>-0.5</v>
      </c>
      <c r="H115" s="48">
        <f>((VLOOKUP($A115,Selector!$AB$61:$AF$77,2,FALSE))*-1)+(VLOOKUP($B115,Selector!$AB$61:$AF$77,4,FALSE))</f>
        <v>-1.5</v>
      </c>
    </row>
    <row r="116" spans="1:8">
      <c r="A116" s="13" t="s">
        <v>56</v>
      </c>
      <c r="B116" s="15" t="s">
        <v>53</v>
      </c>
      <c r="C116" s="39">
        <f>(3+(VLOOKUP($A116,Selector!$AB$61:$AF$77,2,FALSE))+(VLOOKUP($B116,Selector!$AB$61:$AF$77,4,FALSE)))</f>
        <v>3</v>
      </c>
      <c r="D116" s="41">
        <f>(1+(VLOOKUP(A116,Selector!$AB$61:$AF$77,3,FALSE))+(VLOOKUP(B116,Selector!$AB$61:$AF$77,5,FALSE)))</f>
        <v>3</v>
      </c>
      <c r="E116" s="39" t="str">
        <f>VLOOKUP((VLOOKUP($A116,Selector!$AB$61:$AF$77,3,FALSE))+((VLOOKUP($B116,Selector!$AB$61:$AF$77,5,FALSE))*-1),Selector!$AB$80:$AD$88,2,FALSE)</f>
        <v>Medium</v>
      </c>
      <c r="F116" s="41" t="str">
        <f>VLOOKUP(((VLOOKUP($A116,Selector!$AB$61:$AF$77,2,FALSE))*-1)+(VLOOKUP($B116,Selector!$AB$61:$AF$77,4,FALSE)),Selector!$AB$80:$AD$88,3,FALSE)</f>
        <v>Max width</v>
      </c>
      <c r="G116" s="47">
        <f>(VLOOKUP($A116,Selector!$AB$61:$AF$77,3,FALSE))+((VLOOKUP($B116,Selector!$AB$61:$AF$77,5,FALSE))*-1)</f>
        <v>0</v>
      </c>
      <c r="H116" s="49">
        <f>((VLOOKUP($A116,Selector!$AB$61:$AF$77,2,FALSE))*-1)+(VLOOKUP($B116,Selector!$AB$61:$AF$77,4,FALSE))</f>
        <v>2</v>
      </c>
    </row>
    <row r="117" spans="1:8">
      <c r="A117" s="5" t="s">
        <v>64</v>
      </c>
      <c r="B117" s="6" t="s">
        <v>65</v>
      </c>
      <c r="C117" s="39">
        <f>(3+(VLOOKUP($A117,Selector!$AB$61:$AF$77,2,FALSE))+(VLOOKUP($B117,Selector!$AB$61:$AF$77,4,FALSE)))</f>
        <v>3</v>
      </c>
      <c r="D117" s="41">
        <f>(1+(VLOOKUP(A117,Selector!$AB$61:$AF$77,3,FALSE))+(VLOOKUP(B117,Selector!$AB$61:$AF$77,5,FALSE)))</f>
        <v>3</v>
      </c>
      <c r="E117" s="39" t="str">
        <f>VLOOKUP((VLOOKUP($A117,Selector!$AB$61:$AF$77,3,FALSE))+((VLOOKUP($B117,Selector!$AB$61:$AF$77,5,FALSE))*-1),Selector!$AB$80:$AD$88,2,FALSE)</f>
        <v>Medium</v>
      </c>
      <c r="F117" s="39" t="str">
        <f>VLOOKUP(((VLOOKUP($A117,Selector!$AB$61:$AF$77,2,FALSE))*-1)+(VLOOKUP($B117,Selector!$AB$61:$AF$77,4,FALSE)),Selector!$AB$80:$AD$88,3,FALSE)</f>
        <v>Medium</v>
      </c>
      <c r="G117" s="47">
        <f>(VLOOKUP($A117,Selector!$AB$61:$AF$77,3,FALSE))+((VLOOKUP($B117,Selector!$AB$61:$AF$77,5,FALSE))*-1)</f>
        <v>0</v>
      </c>
      <c r="H117" s="47">
        <f>((VLOOKUP($A117,Selector!$AB$61:$AF$77,2,FALSE))*-1)+(VLOOKUP($B117,Selector!$AB$61:$AF$77,4,FALSE))</f>
        <v>0</v>
      </c>
    </row>
    <row r="118" spans="1:8">
      <c r="A118" s="12" t="s">
        <v>52</v>
      </c>
      <c r="B118" s="14" t="s">
        <v>57</v>
      </c>
      <c r="C118" s="39">
        <f>(3+(VLOOKUP($A118,Selector!$AB$61:$AF$77,2,FALSE))+(VLOOKUP($B118,Selector!$AB$61:$AF$77,4,FALSE)))</f>
        <v>3</v>
      </c>
      <c r="D118" s="41">
        <f>(1+(VLOOKUP(A118,Selector!$AB$61:$AF$77,3,FALSE))+(VLOOKUP(B118,Selector!$AB$61:$AF$77,5,FALSE)))</f>
        <v>3</v>
      </c>
      <c r="E118" s="39" t="str">
        <f>VLOOKUP((VLOOKUP($A118,Selector!$AB$61:$AF$77,3,FALSE))+((VLOOKUP($B118,Selector!$AB$61:$AF$77,5,FALSE))*-1),Selector!$AB$80:$AD$88,2,FALSE)</f>
        <v>Medium</v>
      </c>
      <c r="F118" s="37" t="str">
        <f>VLOOKUP(((VLOOKUP($A118,Selector!$AB$61:$AF$77,2,FALSE))*-1)+(VLOOKUP($B118,Selector!$AB$61:$AF$77,4,FALSE)),Selector!$AB$80:$AD$88,3,FALSE)</f>
        <v>Max narrowness</v>
      </c>
      <c r="G118" s="47">
        <f>(VLOOKUP($A118,Selector!$AB$61:$AF$77,3,FALSE))+((VLOOKUP($B118,Selector!$AB$61:$AF$77,5,FALSE))*-1)</f>
        <v>0</v>
      </c>
      <c r="H118" s="55">
        <f>((VLOOKUP($A118,Selector!$AB$61:$AF$77,2,FALSE))*-1)+(VLOOKUP($B118,Selector!$AB$61:$AF$77,4,FALSE))</f>
        <v>-2</v>
      </c>
    </row>
    <row r="119" spans="1:8">
      <c r="A119" s="5" t="s">
        <v>64</v>
      </c>
      <c r="B119" s="2" t="s">
        <v>66</v>
      </c>
      <c r="C119" s="39">
        <f>(3+(VLOOKUP($A119,Selector!$AB$61:$AF$77,2,FALSE))+(VLOOKUP($B119,Selector!$AB$61:$AF$77,4,FALSE)))</f>
        <v>3</v>
      </c>
      <c r="D119" s="42">
        <f>(1+(VLOOKUP(A119,Selector!$AB$61:$AF$77,3,FALSE))+(VLOOKUP(B119,Selector!$AB$61:$AF$77,5,FALSE)))</f>
        <v>2.5</v>
      </c>
      <c r="E119" s="40" t="str">
        <f>VLOOKUP((VLOOKUP($A119,Selector!$AB$61:$AF$77,3,FALSE))+((VLOOKUP($B119,Selector!$AB$61:$AF$77,5,FALSE))*-1),Selector!$AB$80:$AD$88,2,FALSE)</f>
        <v>Slightly Higher</v>
      </c>
      <c r="F119" s="39" t="str">
        <f>VLOOKUP(((VLOOKUP($A119,Selector!$AB$61:$AF$77,2,FALSE))*-1)+(VLOOKUP($B119,Selector!$AB$61:$AF$77,4,FALSE)),Selector!$AB$80:$AD$88,3,FALSE)</f>
        <v>Medium</v>
      </c>
      <c r="G119" s="54">
        <f>(VLOOKUP($A119,Selector!$AB$61:$AF$77,3,FALSE))+((VLOOKUP($B119,Selector!$AB$61:$AF$77,5,FALSE))*-1)</f>
        <v>0.5</v>
      </c>
      <c r="H119" s="47">
        <f>((VLOOKUP($A119,Selector!$AB$61:$AF$77,2,FALSE))*-1)+(VLOOKUP($B119,Selector!$AB$61:$AF$77,4,FALSE))</f>
        <v>0</v>
      </c>
    </row>
    <row r="120" spans="1:8">
      <c r="A120" s="1" t="s">
        <v>67</v>
      </c>
      <c r="B120" s="6" t="s">
        <v>65</v>
      </c>
      <c r="C120" s="39">
        <f>(3+(VLOOKUP($A120,Selector!$AB$61:$AF$77,2,FALSE))+(VLOOKUP($B120,Selector!$AB$61:$AF$77,4,FALSE)))</f>
        <v>3</v>
      </c>
      <c r="D120" s="42">
        <f>(1+(VLOOKUP(A120,Selector!$AB$61:$AF$77,3,FALSE))+(VLOOKUP(B120,Selector!$AB$61:$AF$77,5,FALSE)))</f>
        <v>2.5</v>
      </c>
      <c r="E120" s="43" t="str">
        <f>VLOOKUP((VLOOKUP($A120,Selector!$AB$61:$AF$77,3,FALSE))+((VLOOKUP($B120,Selector!$AB$61:$AF$77,5,FALSE))*-1),Selector!$AB$80:$AD$88,2,FALSE)</f>
        <v>Slightly Lower</v>
      </c>
      <c r="F120" s="39" t="str">
        <f>VLOOKUP(((VLOOKUP($A120,Selector!$AB$61:$AF$77,2,FALSE))*-1)+(VLOOKUP($B120,Selector!$AB$61:$AF$77,4,FALSE)),Selector!$AB$80:$AD$88,3,FALSE)</f>
        <v>Medium</v>
      </c>
      <c r="G120" s="53">
        <f>(VLOOKUP($A120,Selector!$AB$61:$AF$77,3,FALSE))+((VLOOKUP($B120,Selector!$AB$61:$AF$77,5,FALSE))*-1)</f>
        <v>-0.5</v>
      </c>
      <c r="H120" s="47">
        <f>((VLOOKUP($A120,Selector!$AB$61:$AF$77,2,FALSE))*-1)+(VLOOKUP($B120,Selector!$AB$61:$AF$77,4,FALSE))</f>
        <v>0</v>
      </c>
    </row>
    <row r="121" spans="1:8">
      <c r="A121" s="13" t="s">
        <v>56</v>
      </c>
      <c r="B121" s="8" t="s">
        <v>54</v>
      </c>
      <c r="C121" s="39">
        <f>(3+(VLOOKUP($A121,Selector!$AB$61:$AF$77,2,FALSE))+(VLOOKUP($B121,Selector!$AB$61:$AF$77,4,FALSE)))</f>
        <v>3</v>
      </c>
      <c r="D121" s="36">
        <f>(1+(VLOOKUP(A121,Selector!$AB$61:$AF$77,3,FALSE))+(VLOOKUP(B121,Selector!$AB$61:$AF$77,5,FALSE)))</f>
        <v>2</v>
      </c>
      <c r="E121" s="36" t="str">
        <f>VLOOKUP((VLOOKUP($A121,Selector!$AB$61:$AF$77,3,FALSE))+((VLOOKUP($B121,Selector!$AB$61:$AF$77,5,FALSE))*-1),Selector!$AB$80:$AD$88,2,FALSE)</f>
        <v>High</v>
      </c>
      <c r="F121" s="41" t="str">
        <f>VLOOKUP(((VLOOKUP($A121,Selector!$AB$61:$AF$77,2,FALSE))*-1)+(VLOOKUP($B121,Selector!$AB$61:$AF$77,4,FALSE)),Selector!$AB$80:$AD$88,3,FALSE)</f>
        <v>Max width</v>
      </c>
      <c r="G121" s="52">
        <f>(VLOOKUP($A121,Selector!$AB$61:$AF$77,3,FALSE))+((VLOOKUP($B121,Selector!$AB$61:$AF$77,5,FALSE))*-1)</f>
        <v>1</v>
      </c>
      <c r="H121" s="49">
        <f>((VLOOKUP($A121,Selector!$AB$61:$AF$77,2,FALSE))*-1)+(VLOOKUP($B121,Selector!$AB$61:$AF$77,4,FALSE))</f>
        <v>2</v>
      </c>
    </row>
    <row r="122" spans="1:8">
      <c r="A122" s="5" t="s">
        <v>64</v>
      </c>
      <c r="B122" s="58" t="s">
        <v>17</v>
      </c>
      <c r="C122" s="39">
        <f>(3+(VLOOKUP($A122,Selector!$AB$61:$AF$77,2,FALSE))+(VLOOKUP($B122,Selector!$AB$61:$AF$77,4,FALSE)))</f>
        <v>3</v>
      </c>
      <c r="D122" s="36">
        <f>(1+(VLOOKUP(A122,Selector!$AB$61:$AF$77,3,FALSE))+(VLOOKUP(B122,Selector!$AB$61:$AF$77,5,FALSE)))</f>
        <v>2</v>
      </c>
      <c r="E122" s="36" t="str">
        <f>VLOOKUP((VLOOKUP($A122,Selector!$AB$61:$AF$77,3,FALSE))+((VLOOKUP($B122,Selector!$AB$61:$AF$77,5,FALSE))*-1),Selector!$AB$80:$AD$88,2,FALSE)</f>
        <v>High</v>
      </c>
      <c r="F122" s="39" t="str">
        <f>VLOOKUP(((VLOOKUP($A122,Selector!$AB$61:$AF$77,2,FALSE))*-1)+(VLOOKUP($B122,Selector!$AB$61:$AF$77,4,FALSE)),Selector!$AB$80:$AD$88,3,FALSE)</f>
        <v>Medium</v>
      </c>
      <c r="G122" s="52">
        <f>(VLOOKUP($A122,Selector!$AB$61:$AF$77,3,FALSE))+((VLOOKUP($B122,Selector!$AB$61:$AF$77,5,FALSE))*-1)</f>
        <v>1</v>
      </c>
      <c r="H122" s="47">
        <f>((VLOOKUP($A122,Selector!$AB$61:$AF$77,2,FALSE))*-1)+(VLOOKUP($B122,Selector!$AB$61:$AF$77,4,FALSE))</f>
        <v>0</v>
      </c>
    </row>
    <row r="123" spans="1:8">
      <c r="A123" s="12" t="s">
        <v>52</v>
      </c>
      <c r="B123" s="7" t="s">
        <v>55</v>
      </c>
      <c r="C123" s="39">
        <f>(3+(VLOOKUP($A123,Selector!$AB$61:$AF$77,2,FALSE))+(VLOOKUP($B123,Selector!$AB$61:$AF$77,4,FALSE)))</f>
        <v>3</v>
      </c>
      <c r="D123" s="36">
        <f>(1+(VLOOKUP(A123,Selector!$AB$61:$AF$77,3,FALSE))+(VLOOKUP(B123,Selector!$AB$61:$AF$77,5,FALSE)))</f>
        <v>2</v>
      </c>
      <c r="E123" s="36" t="str">
        <f>VLOOKUP((VLOOKUP($A123,Selector!$AB$61:$AF$77,3,FALSE))+((VLOOKUP($B123,Selector!$AB$61:$AF$77,5,FALSE))*-1),Selector!$AB$80:$AD$88,2,FALSE)</f>
        <v>High</v>
      </c>
      <c r="F123" s="37" t="str">
        <f>VLOOKUP(((VLOOKUP($A123,Selector!$AB$61:$AF$77,2,FALSE))*-1)+(VLOOKUP($B123,Selector!$AB$61:$AF$77,4,FALSE)),Selector!$AB$80:$AD$88,3,FALSE)</f>
        <v>Max narrowness</v>
      </c>
      <c r="G123" s="52">
        <f>(VLOOKUP($A123,Selector!$AB$61:$AF$77,3,FALSE))+((VLOOKUP($B123,Selector!$AB$61:$AF$77,5,FALSE))*-1)</f>
        <v>1</v>
      </c>
      <c r="H123" s="55">
        <f>((VLOOKUP($A123,Selector!$AB$61:$AF$77,2,FALSE))*-1)+(VLOOKUP($B123,Selector!$AB$61:$AF$77,4,FALSE))</f>
        <v>-2</v>
      </c>
    </row>
    <row r="124" spans="1:8">
      <c r="A124" s="10" t="s">
        <v>62</v>
      </c>
      <c r="B124" s="11" t="s">
        <v>58</v>
      </c>
      <c r="C124" s="39">
        <f>(3+(VLOOKUP($A124,Selector!$AB$61:$AF$77,2,FALSE))+(VLOOKUP($B124,Selector!$AB$61:$AF$77,4,FALSE)))</f>
        <v>3</v>
      </c>
      <c r="D124" s="36">
        <f>(1+(VLOOKUP(A124,Selector!$AB$61:$AF$77,3,FALSE))+(VLOOKUP(B124,Selector!$AB$61:$AF$77,5,FALSE)))</f>
        <v>2</v>
      </c>
      <c r="E124" s="39" t="str">
        <f>VLOOKUP((VLOOKUP($A124,Selector!$AB$61:$AF$77,3,FALSE))+((VLOOKUP($B124,Selector!$AB$61:$AF$77,5,FALSE))*-1),Selector!$AB$80:$AD$88,2,FALSE)</f>
        <v>Medium</v>
      </c>
      <c r="F124" s="36" t="str">
        <f>VLOOKUP(((VLOOKUP($A124,Selector!$AB$61:$AF$77,2,FALSE))*-1)+(VLOOKUP($B124,Selector!$AB$61:$AF$77,4,FALSE)),Selector!$AB$80:$AD$88,3,FALSE)</f>
        <v>Wide</v>
      </c>
      <c r="G124" s="47">
        <f>(VLOOKUP($A124,Selector!$AB$61:$AF$77,3,FALSE))+((VLOOKUP($B124,Selector!$AB$61:$AF$77,5,FALSE))*-1)</f>
        <v>0</v>
      </c>
      <c r="H124" s="52">
        <f>((VLOOKUP($A124,Selector!$AB$61:$AF$77,2,FALSE))*-1)+(VLOOKUP($B124,Selector!$AB$61:$AF$77,4,FALSE))</f>
        <v>1</v>
      </c>
    </row>
    <row r="125" spans="1:8">
      <c r="A125" s="1" t="s">
        <v>67</v>
      </c>
      <c r="B125" s="2" t="s">
        <v>66</v>
      </c>
      <c r="C125" s="39">
        <f>(3+(VLOOKUP($A125,Selector!$AB$61:$AF$77,2,FALSE))+(VLOOKUP($B125,Selector!$AB$61:$AF$77,4,FALSE)))</f>
        <v>3</v>
      </c>
      <c r="D125" s="36">
        <f>(1+(VLOOKUP(A125,Selector!$AB$61:$AF$77,3,FALSE))+(VLOOKUP(B125,Selector!$AB$61:$AF$77,5,FALSE)))</f>
        <v>2</v>
      </c>
      <c r="E125" s="39" t="str">
        <f>VLOOKUP((VLOOKUP($A125,Selector!$AB$61:$AF$77,3,FALSE))+((VLOOKUP($B125,Selector!$AB$61:$AF$77,5,FALSE))*-1),Selector!$AB$80:$AD$88,2,FALSE)</f>
        <v>Medium</v>
      </c>
      <c r="F125" s="39" t="str">
        <f>VLOOKUP(((VLOOKUP($A125,Selector!$AB$61:$AF$77,2,FALSE))*-1)+(VLOOKUP($B125,Selector!$AB$61:$AF$77,4,FALSE)),Selector!$AB$80:$AD$88,3,FALSE)</f>
        <v>Medium</v>
      </c>
      <c r="G125" s="47">
        <f>(VLOOKUP($A125,Selector!$AB$61:$AF$77,3,FALSE))+((VLOOKUP($B125,Selector!$AB$61:$AF$77,5,FALSE))*-1)</f>
        <v>0</v>
      </c>
      <c r="H125" s="47">
        <f>((VLOOKUP($A125,Selector!$AB$61:$AF$77,2,FALSE))*-1)+(VLOOKUP($B125,Selector!$AB$61:$AF$77,4,FALSE))</f>
        <v>0</v>
      </c>
    </row>
    <row r="126" spans="1:8">
      <c r="A126" s="9" t="s">
        <v>59</v>
      </c>
      <c r="B126" s="33" t="s">
        <v>63</v>
      </c>
      <c r="C126" s="39">
        <f>(3+(VLOOKUP($A126,Selector!$AB$61:$AF$77,2,FALSE))+(VLOOKUP($B126,Selector!$AB$61:$AF$77,4,FALSE)))</f>
        <v>3</v>
      </c>
      <c r="D126" s="36">
        <f>(1+(VLOOKUP(A126,Selector!$AB$61:$AF$77,3,FALSE))+(VLOOKUP(B126,Selector!$AB$61:$AF$77,5,FALSE)))</f>
        <v>2</v>
      </c>
      <c r="E126" s="39" t="str">
        <f>VLOOKUP((VLOOKUP($A126,Selector!$AB$61:$AF$77,3,FALSE))+((VLOOKUP($B126,Selector!$AB$61:$AF$77,5,FALSE))*-1),Selector!$AB$80:$AD$88,2,FALSE)</f>
        <v>Medium</v>
      </c>
      <c r="F126" s="44" t="str">
        <f>VLOOKUP(((VLOOKUP($A126,Selector!$AB$61:$AF$77,2,FALSE))*-1)+(VLOOKUP($B126,Selector!$AB$61:$AF$77,4,FALSE)),Selector!$AB$80:$AD$88,3,FALSE)</f>
        <v>Narrow</v>
      </c>
      <c r="G126" s="47">
        <f>(VLOOKUP($A126,Selector!$AB$61:$AF$77,3,FALSE))+((VLOOKUP($B126,Selector!$AB$61:$AF$77,5,FALSE))*-1)</f>
        <v>0</v>
      </c>
      <c r="H126" s="50">
        <f>((VLOOKUP($A126,Selector!$AB$61:$AF$77,2,FALSE))*-1)+(VLOOKUP($B126,Selector!$AB$61:$AF$77,4,FALSE))</f>
        <v>-1</v>
      </c>
    </row>
    <row r="127" spans="1:8">
      <c r="A127" s="8" t="s">
        <v>54</v>
      </c>
      <c r="B127" s="15" t="s">
        <v>53</v>
      </c>
      <c r="C127" s="39">
        <f>(3+(VLOOKUP($A127,Selector!$AB$61:$AF$77,2,FALSE))+(VLOOKUP($B127,Selector!$AB$61:$AF$77,4,FALSE)))</f>
        <v>3</v>
      </c>
      <c r="D127" s="36">
        <f>(1+(VLOOKUP(A127,Selector!$AB$61:$AF$77,3,FALSE))+(VLOOKUP(B127,Selector!$AB$61:$AF$77,5,FALSE)))</f>
        <v>2</v>
      </c>
      <c r="E127" s="44" t="str">
        <f>VLOOKUP((VLOOKUP($A127,Selector!$AB$61:$AF$77,3,FALSE))+((VLOOKUP($B127,Selector!$AB$61:$AF$77,5,FALSE))*-1),Selector!$AB$80:$AD$88,2,FALSE)</f>
        <v>Low</v>
      </c>
      <c r="F127" s="41" t="str">
        <f>VLOOKUP(((VLOOKUP($A127,Selector!$AB$61:$AF$77,2,FALSE))*-1)+(VLOOKUP($B127,Selector!$AB$61:$AF$77,4,FALSE)),Selector!$AB$80:$AD$88,3,FALSE)</f>
        <v>Max width</v>
      </c>
      <c r="G127" s="50">
        <f>(VLOOKUP($A127,Selector!$AB$61:$AF$77,3,FALSE))+((VLOOKUP($B127,Selector!$AB$61:$AF$77,5,FALSE))*-1)</f>
        <v>-1</v>
      </c>
      <c r="H127" s="49">
        <f>((VLOOKUP($A127,Selector!$AB$61:$AF$77,2,FALSE))*-1)+(VLOOKUP($B127,Selector!$AB$61:$AF$77,4,FALSE))</f>
        <v>2</v>
      </c>
    </row>
    <row r="128" spans="1:8">
      <c r="A128" s="58" t="s">
        <v>17</v>
      </c>
      <c r="B128" s="6" t="s">
        <v>65</v>
      </c>
      <c r="C128" s="39">
        <f>(3+(VLOOKUP($A128,Selector!$AB$61:$AF$77,2,FALSE))+(VLOOKUP($B128,Selector!$AB$61:$AF$77,4,FALSE)))</f>
        <v>3</v>
      </c>
      <c r="D128" s="36">
        <f>(1+(VLOOKUP(A128,Selector!$AB$61:$AF$77,3,FALSE))+(VLOOKUP(B128,Selector!$AB$61:$AF$77,5,FALSE)))</f>
        <v>2</v>
      </c>
      <c r="E128" s="44" t="str">
        <f>VLOOKUP((VLOOKUP($A128,Selector!$AB$61:$AF$77,3,FALSE))+((VLOOKUP($B128,Selector!$AB$61:$AF$77,5,FALSE))*-1),Selector!$AB$80:$AD$88,2,FALSE)</f>
        <v>Low</v>
      </c>
      <c r="F128" s="39" t="str">
        <f>VLOOKUP(((VLOOKUP($A128,Selector!$AB$61:$AF$77,2,FALSE))*-1)+(VLOOKUP($B128,Selector!$AB$61:$AF$77,4,FALSE)),Selector!$AB$80:$AD$88,3,FALSE)</f>
        <v>Medium</v>
      </c>
      <c r="G128" s="50">
        <f>(VLOOKUP($A128,Selector!$AB$61:$AF$77,3,FALSE))+((VLOOKUP($B128,Selector!$AB$61:$AF$77,5,FALSE))*-1)</f>
        <v>-1</v>
      </c>
      <c r="H128" s="47">
        <f>((VLOOKUP($A128,Selector!$AB$61:$AF$77,2,FALSE))*-1)+(VLOOKUP($B128,Selector!$AB$61:$AF$77,4,FALSE))</f>
        <v>0</v>
      </c>
    </row>
    <row r="129" spans="1:8">
      <c r="A129" s="7" t="s">
        <v>55</v>
      </c>
      <c r="B129" s="14" t="s">
        <v>57</v>
      </c>
      <c r="C129" s="39">
        <f>(3+(VLOOKUP($A129,Selector!$AB$61:$AF$77,2,FALSE))+(VLOOKUP($B129,Selector!$AB$61:$AF$77,4,FALSE)))</f>
        <v>3</v>
      </c>
      <c r="D129" s="36">
        <f>(1+(VLOOKUP(A129,Selector!$AB$61:$AF$77,3,FALSE))+(VLOOKUP(B129,Selector!$AB$61:$AF$77,5,FALSE)))</f>
        <v>2</v>
      </c>
      <c r="E129" s="44" t="str">
        <f>VLOOKUP((VLOOKUP($A129,Selector!$AB$61:$AF$77,3,FALSE))+((VLOOKUP($B129,Selector!$AB$61:$AF$77,5,FALSE))*-1),Selector!$AB$80:$AD$88,2,FALSE)</f>
        <v>Low</v>
      </c>
      <c r="F129" s="37" t="str">
        <f>VLOOKUP(((VLOOKUP($A129,Selector!$AB$61:$AF$77,2,FALSE))*-1)+(VLOOKUP($B129,Selector!$AB$61:$AF$77,4,FALSE)),Selector!$AB$80:$AD$88,3,FALSE)</f>
        <v>Max narrowness</v>
      </c>
      <c r="G129" s="50">
        <f>(VLOOKUP($A129,Selector!$AB$61:$AF$77,3,FALSE))+((VLOOKUP($B129,Selector!$AB$61:$AF$77,5,FALSE))*-1)</f>
        <v>-1</v>
      </c>
      <c r="H129" s="55">
        <f>((VLOOKUP($A129,Selector!$AB$61:$AF$77,2,FALSE))*-1)+(VLOOKUP($B129,Selector!$AB$61:$AF$77,4,FALSE))</f>
        <v>-2</v>
      </c>
    </row>
    <row r="130" spans="1:8">
      <c r="A130" s="5" t="s">
        <v>64</v>
      </c>
      <c r="B130" s="1" t="s">
        <v>67</v>
      </c>
      <c r="C130" s="39">
        <f>(3+(VLOOKUP($A130,Selector!$AB$61:$AF$77,2,FALSE))+(VLOOKUP($B130,Selector!$AB$61:$AF$77,4,FALSE)))</f>
        <v>3</v>
      </c>
      <c r="D130" s="40">
        <f>(1+(VLOOKUP(A130,Selector!$AB$61:$AF$77,3,FALSE))+(VLOOKUP(B130,Selector!$AB$61:$AF$77,5,FALSE)))</f>
        <v>1.5</v>
      </c>
      <c r="E130" s="42" t="str">
        <f>VLOOKUP((VLOOKUP($A130,Selector!$AB$61:$AF$77,3,FALSE))+((VLOOKUP($B130,Selector!$AB$61:$AF$77,5,FALSE))*-1),Selector!$AB$80:$AD$88,2,FALSE)</f>
        <v>Very high</v>
      </c>
      <c r="F130" s="39" t="str">
        <f>VLOOKUP(((VLOOKUP($A130,Selector!$AB$61:$AF$77,2,FALSE))*-1)+(VLOOKUP($B130,Selector!$AB$61:$AF$77,4,FALSE)),Selector!$AB$80:$AD$88,3,FALSE)</f>
        <v>Medium</v>
      </c>
      <c r="G130" s="51">
        <f>(VLOOKUP($A130,Selector!$AB$61:$AF$77,3,FALSE))+((VLOOKUP($B130,Selector!$AB$61:$AF$77,5,FALSE))*-1)</f>
        <v>1.5</v>
      </c>
      <c r="H130" s="47">
        <f>((VLOOKUP($A130,Selector!$AB$61:$AF$77,2,FALSE))*-1)+(VLOOKUP($B130,Selector!$AB$61:$AF$77,4,FALSE))</f>
        <v>0</v>
      </c>
    </row>
    <row r="131" spans="1:8">
      <c r="A131" s="10" t="s">
        <v>62</v>
      </c>
      <c r="B131" s="4" t="s">
        <v>60</v>
      </c>
      <c r="C131" s="39">
        <f>(3+(VLOOKUP($A131,Selector!$AB$61:$AF$77,2,FALSE))+(VLOOKUP($B131,Selector!$AB$61:$AF$77,4,FALSE)))</f>
        <v>3</v>
      </c>
      <c r="D131" s="40">
        <f>(1+(VLOOKUP(A131,Selector!$AB$61:$AF$77,3,FALSE))+(VLOOKUP(B131,Selector!$AB$61:$AF$77,5,FALSE)))</f>
        <v>1.5</v>
      </c>
      <c r="E131" s="40" t="str">
        <f>VLOOKUP((VLOOKUP($A131,Selector!$AB$61:$AF$77,3,FALSE))+((VLOOKUP($B131,Selector!$AB$61:$AF$77,5,FALSE))*-1),Selector!$AB$80:$AD$88,2,FALSE)</f>
        <v>Slightly Higher</v>
      </c>
      <c r="F131" s="36" t="str">
        <f>VLOOKUP(((VLOOKUP($A131,Selector!$AB$61:$AF$77,2,FALSE))*-1)+(VLOOKUP($B131,Selector!$AB$61:$AF$77,4,FALSE)),Selector!$AB$80:$AD$88,3,FALSE)</f>
        <v>Wide</v>
      </c>
      <c r="G131" s="54">
        <f>(VLOOKUP($A131,Selector!$AB$61:$AF$77,3,FALSE))+((VLOOKUP($B131,Selector!$AB$61:$AF$77,5,FALSE))*-1)</f>
        <v>0.5</v>
      </c>
      <c r="H131" s="52">
        <f>((VLOOKUP($A131,Selector!$AB$61:$AF$77,2,FALSE))*-1)+(VLOOKUP($B131,Selector!$AB$61:$AF$77,4,FALSE))</f>
        <v>1</v>
      </c>
    </row>
    <row r="132" spans="1:8">
      <c r="A132" s="1" t="s">
        <v>67</v>
      </c>
      <c r="B132" s="58" t="s">
        <v>17</v>
      </c>
      <c r="C132" s="39">
        <f>(3+(VLOOKUP($A132,Selector!$AB$61:$AF$77,2,FALSE))+(VLOOKUP($B132,Selector!$AB$61:$AF$77,4,FALSE)))</f>
        <v>3</v>
      </c>
      <c r="D132" s="40">
        <f>(1+(VLOOKUP(A132,Selector!$AB$61:$AF$77,3,FALSE))+(VLOOKUP(B132,Selector!$AB$61:$AF$77,5,FALSE)))</f>
        <v>1.5</v>
      </c>
      <c r="E132" s="40" t="str">
        <f>VLOOKUP((VLOOKUP($A132,Selector!$AB$61:$AF$77,3,FALSE))+((VLOOKUP($B132,Selector!$AB$61:$AF$77,5,FALSE))*-1),Selector!$AB$80:$AD$88,2,FALSE)</f>
        <v>Slightly Higher</v>
      </c>
      <c r="F132" s="39" t="str">
        <f>VLOOKUP(((VLOOKUP($A132,Selector!$AB$61:$AF$77,2,FALSE))*-1)+(VLOOKUP($B132,Selector!$AB$61:$AF$77,4,FALSE)),Selector!$AB$80:$AD$88,3,FALSE)</f>
        <v>Medium</v>
      </c>
      <c r="G132" s="54">
        <f>(VLOOKUP($A132,Selector!$AB$61:$AF$77,3,FALSE))+((VLOOKUP($B132,Selector!$AB$61:$AF$77,5,FALSE))*-1)</f>
        <v>0.5</v>
      </c>
      <c r="H132" s="47">
        <f>((VLOOKUP($A132,Selector!$AB$61:$AF$77,2,FALSE))*-1)+(VLOOKUP($B132,Selector!$AB$61:$AF$77,4,FALSE))</f>
        <v>0</v>
      </c>
    </row>
    <row r="133" spans="1:8">
      <c r="A133" s="9" t="s">
        <v>59</v>
      </c>
      <c r="B133" s="3" t="s">
        <v>61</v>
      </c>
      <c r="C133" s="39">
        <f>(3+(VLOOKUP($A133,Selector!$AB$61:$AF$77,2,FALSE))+(VLOOKUP($B133,Selector!$AB$61:$AF$77,4,FALSE)))</f>
        <v>3</v>
      </c>
      <c r="D133" s="40">
        <f>(1+(VLOOKUP(A133,Selector!$AB$61:$AF$77,3,FALSE))+(VLOOKUP(B133,Selector!$AB$61:$AF$77,5,FALSE)))</f>
        <v>1.5</v>
      </c>
      <c r="E133" s="40" t="str">
        <f>VLOOKUP((VLOOKUP($A133,Selector!$AB$61:$AF$77,3,FALSE))+((VLOOKUP($B133,Selector!$AB$61:$AF$77,5,FALSE))*-1),Selector!$AB$80:$AD$88,2,FALSE)</f>
        <v>Slightly Higher</v>
      </c>
      <c r="F133" s="44" t="str">
        <f>VLOOKUP(((VLOOKUP($A133,Selector!$AB$61:$AF$77,2,FALSE))*-1)+(VLOOKUP($B133,Selector!$AB$61:$AF$77,4,FALSE)),Selector!$AB$80:$AD$88,3,FALSE)</f>
        <v>Narrow</v>
      </c>
      <c r="G133" s="54">
        <f>(VLOOKUP($A133,Selector!$AB$61:$AF$77,3,FALSE))+((VLOOKUP($B133,Selector!$AB$61:$AF$77,5,FALSE))*-1)</f>
        <v>0.5</v>
      </c>
      <c r="H133" s="50">
        <f>((VLOOKUP($A133,Selector!$AB$61:$AF$77,2,FALSE))*-1)+(VLOOKUP($B133,Selector!$AB$61:$AF$77,4,FALSE))</f>
        <v>-1</v>
      </c>
    </row>
    <row r="134" spans="1:8">
      <c r="A134" s="4" t="s">
        <v>60</v>
      </c>
      <c r="B134" s="11" t="s">
        <v>58</v>
      </c>
      <c r="C134" s="39">
        <f>(3+(VLOOKUP($A134,Selector!$AB$61:$AF$77,2,FALSE))+(VLOOKUP($B134,Selector!$AB$61:$AF$77,4,FALSE)))</f>
        <v>3</v>
      </c>
      <c r="D134" s="40">
        <f>(1+(VLOOKUP(A134,Selector!$AB$61:$AF$77,3,FALSE))+(VLOOKUP(B134,Selector!$AB$61:$AF$77,5,FALSE)))</f>
        <v>1.5</v>
      </c>
      <c r="E134" s="43" t="str">
        <f>VLOOKUP((VLOOKUP($A134,Selector!$AB$61:$AF$77,3,FALSE))+((VLOOKUP($B134,Selector!$AB$61:$AF$77,5,FALSE))*-1),Selector!$AB$80:$AD$88,2,FALSE)</f>
        <v>Slightly Lower</v>
      </c>
      <c r="F134" s="36" t="str">
        <f>VLOOKUP(((VLOOKUP($A134,Selector!$AB$61:$AF$77,2,FALSE))*-1)+(VLOOKUP($B134,Selector!$AB$61:$AF$77,4,FALSE)),Selector!$AB$80:$AD$88,3,FALSE)</f>
        <v>Wide</v>
      </c>
      <c r="G134" s="53">
        <f>(VLOOKUP($A134,Selector!$AB$61:$AF$77,3,FALSE))+((VLOOKUP($B134,Selector!$AB$61:$AF$77,5,FALSE))*-1)</f>
        <v>-0.5</v>
      </c>
      <c r="H134" s="52">
        <f>((VLOOKUP($A134,Selector!$AB$61:$AF$77,2,FALSE))*-1)+(VLOOKUP($B134,Selector!$AB$61:$AF$77,4,FALSE))</f>
        <v>1</v>
      </c>
    </row>
    <row r="135" spans="1:8">
      <c r="A135" s="58" t="s">
        <v>17</v>
      </c>
      <c r="B135" s="2" t="s">
        <v>66</v>
      </c>
      <c r="C135" s="39">
        <f>(3+(VLOOKUP($A135,Selector!$AB$61:$AF$77,2,FALSE))+(VLOOKUP($B135,Selector!$AB$61:$AF$77,4,FALSE)))</f>
        <v>3</v>
      </c>
      <c r="D135" s="40">
        <f>(1+(VLOOKUP(A135,Selector!$AB$61:$AF$77,3,FALSE))+(VLOOKUP(B135,Selector!$AB$61:$AF$77,5,FALSE)))</f>
        <v>1.5</v>
      </c>
      <c r="E135" s="43" t="str">
        <f>VLOOKUP((VLOOKUP($A135,Selector!$AB$61:$AF$77,3,FALSE))+((VLOOKUP($B135,Selector!$AB$61:$AF$77,5,FALSE))*-1),Selector!$AB$80:$AD$88,2,FALSE)</f>
        <v>Slightly Lower</v>
      </c>
      <c r="F135" s="39" t="str">
        <f>VLOOKUP(((VLOOKUP($A135,Selector!$AB$61:$AF$77,2,FALSE))*-1)+(VLOOKUP($B135,Selector!$AB$61:$AF$77,4,FALSE)),Selector!$AB$80:$AD$88,3,FALSE)</f>
        <v>Medium</v>
      </c>
      <c r="G135" s="53">
        <f>(VLOOKUP($A135,Selector!$AB$61:$AF$77,3,FALSE))+((VLOOKUP($B135,Selector!$AB$61:$AF$77,5,FALSE))*-1)</f>
        <v>-0.5</v>
      </c>
      <c r="H135" s="47">
        <f>((VLOOKUP($A135,Selector!$AB$61:$AF$77,2,FALSE))*-1)+(VLOOKUP($B135,Selector!$AB$61:$AF$77,4,FALSE))</f>
        <v>0</v>
      </c>
    </row>
    <row r="136" spans="1:8">
      <c r="A136" s="3" t="s">
        <v>61</v>
      </c>
      <c r="B136" s="33" t="s">
        <v>63</v>
      </c>
      <c r="C136" s="39">
        <f>(3+(VLOOKUP($A136,Selector!$AB$61:$AF$77,2,FALSE))+(VLOOKUP($B136,Selector!$AB$61:$AF$77,4,FALSE)))</f>
        <v>3</v>
      </c>
      <c r="D136" s="40">
        <f>(1+(VLOOKUP(A136,Selector!$AB$61:$AF$77,3,FALSE))+(VLOOKUP(B136,Selector!$AB$61:$AF$77,5,FALSE)))</f>
        <v>1.5</v>
      </c>
      <c r="E136" s="43" t="str">
        <f>VLOOKUP((VLOOKUP($A136,Selector!$AB$61:$AF$77,3,FALSE))+((VLOOKUP($B136,Selector!$AB$61:$AF$77,5,FALSE))*-1),Selector!$AB$80:$AD$88,2,FALSE)</f>
        <v>Slightly Lower</v>
      </c>
      <c r="F136" s="44" t="str">
        <f>VLOOKUP(((VLOOKUP($A136,Selector!$AB$61:$AF$77,2,FALSE))*-1)+(VLOOKUP($B136,Selector!$AB$61:$AF$77,4,FALSE)),Selector!$AB$80:$AD$88,3,FALSE)</f>
        <v>Narrow</v>
      </c>
      <c r="G136" s="53">
        <f>(VLOOKUP($A136,Selector!$AB$61:$AF$77,3,FALSE))+((VLOOKUP($B136,Selector!$AB$61:$AF$77,5,FALSE))*-1)</f>
        <v>-0.5</v>
      </c>
      <c r="H136" s="50">
        <f>((VLOOKUP($A136,Selector!$AB$61:$AF$77,2,FALSE))*-1)+(VLOOKUP($B136,Selector!$AB$61:$AF$77,4,FALSE))</f>
        <v>-1</v>
      </c>
    </row>
    <row r="137" spans="1:8">
      <c r="A137" s="2" t="s">
        <v>66</v>
      </c>
      <c r="B137" s="6" t="s">
        <v>65</v>
      </c>
      <c r="C137" s="39">
        <f>(3+(VLOOKUP($A137,Selector!$AB$61:$AF$77,2,FALSE))+(VLOOKUP($B137,Selector!$AB$61:$AF$77,4,FALSE)))</f>
        <v>3</v>
      </c>
      <c r="D137" s="40">
        <f>(1+(VLOOKUP(A137,Selector!$AB$61:$AF$77,3,FALSE))+(VLOOKUP(B137,Selector!$AB$61:$AF$77,5,FALSE)))</f>
        <v>1.5</v>
      </c>
      <c r="E137" s="38" t="str">
        <f>VLOOKUP((VLOOKUP($A137,Selector!$AB$61:$AF$77,3,FALSE))+((VLOOKUP($B137,Selector!$AB$61:$AF$77,5,FALSE))*-1),Selector!$AB$80:$AD$88,2,FALSE)</f>
        <v>Very low</v>
      </c>
      <c r="F137" s="39" t="str">
        <f>VLOOKUP(((VLOOKUP($A137,Selector!$AB$61:$AF$77,2,FALSE))*-1)+(VLOOKUP($B137,Selector!$AB$61:$AF$77,4,FALSE)),Selector!$AB$80:$AD$88,3,FALSE)</f>
        <v>Medium</v>
      </c>
      <c r="G137" s="48">
        <f>(VLOOKUP($A137,Selector!$AB$61:$AF$77,3,FALSE))+((VLOOKUP($B137,Selector!$AB$61:$AF$77,5,FALSE))*-1)</f>
        <v>-1.5</v>
      </c>
      <c r="H137" s="47">
        <f>((VLOOKUP($A137,Selector!$AB$61:$AF$77,2,FALSE))*-1)+(VLOOKUP($B137,Selector!$AB$61:$AF$77,4,FALSE))</f>
        <v>0</v>
      </c>
    </row>
    <row r="138" spans="1:8">
      <c r="A138" s="13" t="s">
        <v>56</v>
      </c>
      <c r="B138" s="13" t="s">
        <v>56</v>
      </c>
      <c r="C138" s="39">
        <f>(3+(VLOOKUP($A138,Selector!$AB$61:$AF$77,2,FALSE))+(VLOOKUP($B138,Selector!$AB$61:$AF$77,4,FALSE)))</f>
        <v>3</v>
      </c>
      <c r="D138" s="39">
        <f>(1+(VLOOKUP(A138,Selector!$AB$61:$AF$77,3,FALSE))+(VLOOKUP(B138,Selector!$AB$61:$AF$77,5,FALSE)))</f>
        <v>1</v>
      </c>
      <c r="E138" s="41" t="str">
        <f>VLOOKUP((VLOOKUP($A138,Selector!$AB$61:$AF$77,3,FALSE))+((VLOOKUP($B138,Selector!$AB$61:$AF$77,5,FALSE))*-1),Selector!$AB$80:$AD$88,2,FALSE)</f>
        <v>Max height</v>
      </c>
      <c r="F138" s="41" t="str">
        <f>VLOOKUP(((VLOOKUP($A138,Selector!$AB$61:$AF$77,2,FALSE))*-1)+(VLOOKUP($B138,Selector!$AB$61:$AF$77,4,FALSE)),Selector!$AB$80:$AD$88,3,FALSE)</f>
        <v>Max width</v>
      </c>
      <c r="G138" s="49">
        <f>(VLOOKUP($A138,Selector!$AB$61:$AF$77,3,FALSE))+((VLOOKUP($B138,Selector!$AB$61:$AF$77,5,FALSE))*-1)</f>
        <v>2</v>
      </c>
      <c r="H138" s="49">
        <f>((VLOOKUP($A138,Selector!$AB$61:$AF$77,2,FALSE))*-1)+(VLOOKUP($B138,Selector!$AB$61:$AF$77,4,FALSE))</f>
        <v>2</v>
      </c>
    </row>
    <row r="139" spans="1:8">
      <c r="A139" s="5" t="s">
        <v>64</v>
      </c>
      <c r="B139" s="5" t="s">
        <v>64</v>
      </c>
      <c r="C139" s="39">
        <f>(3+(VLOOKUP($A139,Selector!$AB$61:$AF$77,2,FALSE))+(VLOOKUP($B139,Selector!$AB$61:$AF$77,4,FALSE)))</f>
        <v>3</v>
      </c>
      <c r="D139" s="39">
        <f>(1+(VLOOKUP(A139,Selector!$AB$61:$AF$77,3,FALSE))+(VLOOKUP(B139,Selector!$AB$61:$AF$77,5,FALSE)))</f>
        <v>1</v>
      </c>
      <c r="E139" s="41" t="str">
        <f>VLOOKUP((VLOOKUP($A139,Selector!$AB$61:$AF$77,3,FALSE))+((VLOOKUP($B139,Selector!$AB$61:$AF$77,5,FALSE))*-1),Selector!$AB$80:$AD$88,2,FALSE)</f>
        <v>Max height</v>
      </c>
      <c r="F139" s="39" t="str">
        <f>VLOOKUP(((VLOOKUP($A139,Selector!$AB$61:$AF$77,2,FALSE))*-1)+(VLOOKUP($B139,Selector!$AB$61:$AF$77,4,FALSE)),Selector!$AB$80:$AD$88,3,FALSE)</f>
        <v>Medium</v>
      </c>
      <c r="G139" s="49">
        <f>(VLOOKUP($A139,Selector!$AB$61:$AF$77,3,FALSE))+((VLOOKUP($B139,Selector!$AB$61:$AF$77,5,FALSE))*-1)</f>
        <v>2</v>
      </c>
      <c r="H139" s="47">
        <f>((VLOOKUP($A139,Selector!$AB$61:$AF$77,2,FALSE))*-1)+(VLOOKUP($B139,Selector!$AB$61:$AF$77,4,FALSE))</f>
        <v>0</v>
      </c>
    </row>
    <row r="140" spans="1:8">
      <c r="A140" s="12" t="s">
        <v>52</v>
      </c>
      <c r="B140" s="12" t="s">
        <v>52</v>
      </c>
      <c r="C140" s="39">
        <f>(3+(VLOOKUP($A140,Selector!$AB$61:$AF$77,2,FALSE))+(VLOOKUP($B140,Selector!$AB$61:$AF$77,4,FALSE)))</f>
        <v>3</v>
      </c>
      <c r="D140" s="39">
        <f>(1+(VLOOKUP(A140,Selector!$AB$61:$AF$77,3,FALSE))+(VLOOKUP(B140,Selector!$AB$61:$AF$77,5,FALSE)))</f>
        <v>1</v>
      </c>
      <c r="E140" s="41" t="str">
        <f>VLOOKUP((VLOOKUP($A140,Selector!$AB$61:$AF$77,3,FALSE))+((VLOOKUP($B140,Selector!$AB$61:$AF$77,5,FALSE))*-1),Selector!$AB$80:$AD$88,2,FALSE)</f>
        <v>Max height</v>
      </c>
      <c r="F140" s="37" t="str">
        <f>VLOOKUP(((VLOOKUP($A140,Selector!$AB$61:$AF$77,2,FALSE))*-1)+(VLOOKUP($B140,Selector!$AB$61:$AF$77,4,FALSE)),Selector!$AB$80:$AD$88,3,FALSE)</f>
        <v>Max narrowness</v>
      </c>
      <c r="G140" s="49">
        <f>(VLOOKUP($A140,Selector!$AB$61:$AF$77,3,FALSE))+((VLOOKUP($B140,Selector!$AB$61:$AF$77,5,FALSE))*-1)</f>
        <v>2</v>
      </c>
      <c r="H140" s="55">
        <f>((VLOOKUP($A140,Selector!$AB$61:$AF$77,2,FALSE))*-1)+(VLOOKUP($B140,Selector!$AB$61:$AF$77,4,FALSE))</f>
        <v>-2</v>
      </c>
    </row>
    <row r="141" spans="1:8">
      <c r="A141" s="10" t="s">
        <v>62</v>
      </c>
      <c r="B141" s="10" t="s">
        <v>62</v>
      </c>
      <c r="C141" s="39">
        <f>(3+(VLOOKUP($A141,Selector!$AB$61:$AF$77,2,FALSE))+(VLOOKUP($B141,Selector!$AB$61:$AF$77,4,FALSE)))</f>
        <v>3</v>
      </c>
      <c r="D141" s="39">
        <f>(1+(VLOOKUP(A141,Selector!$AB$61:$AF$77,3,FALSE))+(VLOOKUP(B141,Selector!$AB$61:$AF$77,5,FALSE)))</f>
        <v>1</v>
      </c>
      <c r="E141" s="36" t="str">
        <f>VLOOKUP((VLOOKUP($A141,Selector!$AB$61:$AF$77,3,FALSE))+((VLOOKUP($B141,Selector!$AB$61:$AF$77,5,FALSE))*-1),Selector!$AB$80:$AD$88,2,FALSE)</f>
        <v>High</v>
      </c>
      <c r="F141" s="36" t="str">
        <f>VLOOKUP(((VLOOKUP($A141,Selector!$AB$61:$AF$77,2,FALSE))*-1)+(VLOOKUP($B141,Selector!$AB$61:$AF$77,4,FALSE)),Selector!$AB$80:$AD$88,3,FALSE)</f>
        <v>Wide</v>
      </c>
      <c r="G141" s="52">
        <f>(VLOOKUP($A141,Selector!$AB$61:$AF$77,3,FALSE))+((VLOOKUP($B141,Selector!$AB$61:$AF$77,5,FALSE))*-1)</f>
        <v>1</v>
      </c>
      <c r="H141" s="52">
        <f>((VLOOKUP($A141,Selector!$AB$61:$AF$77,2,FALSE))*-1)+(VLOOKUP($B141,Selector!$AB$61:$AF$77,4,FALSE))</f>
        <v>1</v>
      </c>
    </row>
    <row r="142" spans="1:8">
      <c r="A142" s="1" t="s">
        <v>67</v>
      </c>
      <c r="B142" s="1" t="s">
        <v>67</v>
      </c>
      <c r="C142" s="39">
        <f>(3+(VLOOKUP($A142,Selector!$AB$61:$AF$77,2,FALSE))+(VLOOKUP($B142,Selector!$AB$61:$AF$77,4,FALSE)))</f>
        <v>3</v>
      </c>
      <c r="D142" s="39">
        <f>(1+(VLOOKUP(A142,Selector!$AB$61:$AF$77,3,FALSE))+(VLOOKUP(B142,Selector!$AB$61:$AF$77,5,FALSE)))</f>
        <v>1</v>
      </c>
      <c r="E142" s="36" t="str">
        <f>VLOOKUP((VLOOKUP($A142,Selector!$AB$61:$AF$77,3,FALSE))+((VLOOKUP($B142,Selector!$AB$61:$AF$77,5,FALSE))*-1),Selector!$AB$80:$AD$88,2,FALSE)</f>
        <v>High</v>
      </c>
      <c r="F142" s="39" t="str">
        <f>VLOOKUP(((VLOOKUP($A142,Selector!$AB$61:$AF$77,2,FALSE))*-1)+(VLOOKUP($B142,Selector!$AB$61:$AF$77,4,FALSE)),Selector!$AB$80:$AD$88,3,FALSE)</f>
        <v>Medium</v>
      </c>
      <c r="G142" s="52">
        <f>(VLOOKUP($A142,Selector!$AB$61:$AF$77,3,FALSE))+((VLOOKUP($B142,Selector!$AB$61:$AF$77,5,FALSE))*-1)</f>
        <v>1</v>
      </c>
      <c r="H142" s="47">
        <f>((VLOOKUP($A142,Selector!$AB$61:$AF$77,2,FALSE))*-1)+(VLOOKUP($B142,Selector!$AB$61:$AF$77,4,FALSE))</f>
        <v>0</v>
      </c>
    </row>
    <row r="143" spans="1:8">
      <c r="A143" s="9" t="s">
        <v>59</v>
      </c>
      <c r="B143" s="9" t="s">
        <v>59</v>
      </c>
      <c r="C143" s="39">
        <f>(3+(VLOOKUP($A143,Selector!$AB$61:$AF$77,2,FALSE))+(VLOOKUP($B143,Selector!$AB$61:$AF$77,4,FALSE)))</f>
        <v>3</v>
      </c>
      <c r="D143" s="39">
        <f>(1+(VLOOKUP(A143,Selector!$AB$61:$AF$77,3,FALSE))+(VLOOKUP(B143,Selector!$AB$61:$AF$77,5,FALSE)))</f>
        <v>1</v>
      </c>
      <c r="E143" s="36" t="str">
        <f>VLOOKUP((VLOOKUP($A143,Selector!$AB$61:$AF$77,3,FALSE))+((VLOOKUP($B143,Selector!$AB$61:$AF$77,5,FALSE))*-1),Selector!$AB$80:$AD$88,2,FALSE)</f>
        <v>High</v>
      </c>
      <c r="F143" s="44" t="str">
        <f>VLOOKUP(((VLOOKUP($A143,Selector!$AB$61:$AF$77,2,FALSE))*-1)+(VLOOKUP($B143,Selector!$AB$61:$AF$77,4,FALSE)),Selector!$AB$80:$AD$88,3,FALSE)</f>
        <v>Narrow</v>
      </c>
      <c r="G143" s="52">
        <f>(VLOOKUP($A143,Selector!$AB$61:$AF$77,3,FALSE))+((VLOOKUP($B143,Selector!$AB$61:$AF$77,5,FALSE))*-1)</f>
        <v>1</v>
      </c>
      <c r="H143" s="50">
        <f>((VLOOKUP($A143,Selector!$AB$61:$AF$77,2,FALSE))*-1)+(VLOOKUP($B143,Selector!$AB$61:$AF$77,4,FALSE))</f>
        <v>-1</v>
      </c>
    </row>
    <row r="144" spans="1:8">
      <c r="A144" s="8" t="s">
        <v>54</v>
      </c>
      <c r="B144" s="8" t="s">
        <v>54</v>
      </c>
      <c r="C144" s="39">
        <f>(3+(VLOOKUP($A144,Selector!$AB$61:$AF$77,2,FALSE))+(VLOOKUP($B144,Selector!$AB$61:$AF$77,4,FALSE)))</f>
        <v>3</v>
      </c>
      <c r="D144" s="39">
        <f>(1+(VLOOKUP(A144,Selector!$AB$61:$AF$77,3,FALSE))+(VLOOKUP(B144,Selector!$AB$61:$AF$77,5,FALSE)))</f>
        <v>1</v>
      </c>
      <c r="E144" s="39" t="str">
        <f>VLOOKUP((VLOOKUP($A144,Selector!$AB$61:$AF$77,3,FALSE))+((VLOOKUP($B144,Selector!$AB$61:$AF$77,5,FALSE))*-1),Selector!$AB$80:$AD$88,2,FALSE)</f>
        <v>Medium</v>
      </c>
      <c r="F144" s="41" t="str">
        <f>VLOOKUP(((VLOOKUP($A144,Selector!$AB$61:$AF$77,2,FALSE))*-1)+(VLOOKUP($B144,Selector!$AB$61:$AF$77,4,FALSE)),Selector!$AB$80:$AD$88,3,FALSE)</f>
        <v>Max width</v>
      </c>
      <c r="G144" s="47">
        <f>(VLOOKUP($A144,Selector!$AB$61:$AF$77,3,FALSE))+((VLOOKUP($B144,Selector!$AB$61:$AF$77,5,FALSE))*-1)</f>
        <v>0</v>
      </c>
      <c r="H144" s="49">
        <f>((VLOOKUP($A144,Selector!$AB$61:$AF$77,2,FALSE))*-1)+(VLOOKUP($B144,Selector!$AB$61:$AF$77,4,FALSE))</f>
        <v>2</v>
      </c>
    </row>
    <row r="145" spans="1:8">
      <c r="A145" s="4" t="s">
        <v>60</v>
      </c>
      <c r="B145" s="4" t="s">
        <v>60</v>
      </c>
      <c r="C145" s="39">
        <f>(3+(VLOOKUP($A145,Selector!$AB$61:$AF$77,2,FALSE))+(VLOOKUP($B145,Selector!$AB$61:$AF$77,4,FALSE)))</f>
        <v>3</v>
      </c>
      <c r="D145" s="39">
        <f>(1+(VLOOKUP(A145,Selector!$AB$61:$AF$77,3,FALSE))+(VLOOKUP(B145,Selector!$AB$61:$AF$77,5,FALSE)))</f>
        <v>1</v>
      </c>
      <c r="E145" s="39" t="str">
        <f>VLOOKUP((VLOOKUP($A145,Selector!$AB$61:$AF$77,3,FALSE))+((VLOOKUP($B145,Selector!$AB$61:$AF$77,5,FALSE))*-1),Selector!$AB$80:$AD$88,2,FALSE)</f>
        <v>Medium</v>
      </c>
      <c r="F145" s="36" t="str">
        <f>VLOOKUP(((VLOOKUP($A145,Selector!$AB$61:$AF$77,2,FALSE))*-1)+(VLOOKUP($B145,Selector!$AB$61:$AF$77,4,FALSE)),Selector!$AB$80:$AD$88,3,FALSE)</f>
        <v>Wide</v>
      </c>
      <c r="G145" s="47">
        <f>(VLOOKUP($A145,Selector!$AB$61:$AF$77,3,FALSE))+((VLOOKUP($B145,Selector!$AB$61:$AF$77,5,FALSE))*-1)</f>
        <v>0</v>
      </c>
      <c r="H145" s="52">
        <f>((VLOOKUP($A145,Selector!$AB$61:$AF$77,2,FALSE))*-1)+(VLOOKUP($B145,Selector!$AB$61:$AF$77,4,FALSE))</f>
        <v>1</v>
      </c>
    </row>
    <row r="146" spans="1:8">
      <c r="A146" s="58" t="s">
        <v>17</v>
      </c>
      <c r="B146" s="58" t="s">
        <v>17</v>
      </c>
      <c r="C146" s="39">
        <f>(3+(VLOOKUP($A146,Selector!$AB$61:$AF$77,2,FALSE))+(VLOOKUP($B146,Selector!$AB$61:$AF$77,4,FALSE)))</f>
        <v>3</v>
      </c>
      <c r="D146" s="39">
        <f>(1+(VLOOKUP(A146,Selector!$AB$61:$AF$77,3,FALSE))+(VLOOKUP(B146,Selector!$AB$61:$AF$77,5,FALSE)))</f>
        <v>1</v>
      </c>
      <c r="E146" s="39" t="str">
        <f>VLOOKUP((VLOOKUP($A146,Selector!$AB$61:$AF$77,3,FALSE))+((VLOOKUP($B146,Selector!$AB$61:$AF$77,5,FALSE))*-1),Selector!$AB$80:$AD$88,2,FALSE)</f>
        <v>Medium</v>
      </c>
      <c r="F146" s="39" t="str">
        <f>VLOOKUP(((VLOOKUP($A146,Selector!$AB$61:$AF$77,2,FALSE))*-1)+(VLOOKUP($B146,Selector!$AB$61:$AF$77,4,FALSE)),Selector!$AB$80:$AD$88,3,FALSE)</f>
        <v>Medium</v>
      </c>
      <c r="G146" s="47">
        <f>(VLOOKUP($A146,Selector!$AB$61:$AF$77,3,FALSE))+((VLOOKUP($B146,Selector!$AB$61:$AF$77,5,FALSE))*-1)</f>
        <v>0</v>
      </c>
      <c r="H146" s="47">
        <f>((VLOOKUP($A146,Selector!$AB$61:$AF$77,2,FALSE))*-1)+(VLOOKUP($B146,Selector!$AB$61:$AF$77,4,FALSE))</f>
        <v>0</v>
      </c>
    </row>
    <row r="147" spans="1:8">
      <c r="A147" s="3" t="s">
        <v>61</v>
      </c>
      <c r="B147" s="3" t="s">
        <v>61</v>
      </c>
      <c r="C147" s="39">
        <f>(3+(VLOOKUP($A147,Selector!$AB$61:$AF$77,2,FALSE))+(VLOOKUP($B147,Selector!$AB$61:$AF$77,4,FALSE)))</f>
        <v>3</v>
      </c>
      <c r="D147" s="39">
        <f>(1+(VLOOKUP(A147,Selector!$AB$61:$AF$77,3,FALSE))+(VLOOKUP(B147,Selector!$AB$61:$AF$77,5,FALSE)))</f>
        <v>1</v>
      </c>
      <c r="E147" s="39" t="str">
        <f>VLOOKUP((VLOOKUP($A147,Selector!$AB$61:$AF$77,3,FALSE))+((VLOOKUP($B147,Selector!$AB$61:$AF$77,5,FALSE))*-1),Selector!$AB$80:$AD$88,2,FALSE)</f>
        <v>Medium</v>
      </c>
      <c r="F147" s="44" t="str">
        <f>VLOOKUP(((VLOOKUP($A147,Selector!$AB$61:$AF$77,2,FALSE))*-1)+(VLOOKUP($B147,Selector!$AB$61:$AF$77,4,FALSE)),Selector!$AB$80:$AD$88,3,FALSE)</f>
        <v>Narrow</v>
      </c>
      <c r="G147" s="47">
        <f>(VLOOKUP($A147,Selector!$AB$61:$AF$77,3,FALSE))+((VLOOKUP($B147,Selector!$AB$61:$AF$77,5,FALSE))*-1)</f>
        <v>0</v>
      </c>
      <c r="H147" s="50">
        <f>((VLOOKUP($A147,Selector!$AB$61:$AF$77,2,FALSE))*-1)+(VLOOKUP($B147,Selector!$AB$61:$AF$77,4,FALSE))</f>
        <v>-1</v>
      </c>
    </row>
    <row r="148" spans="1:8">
      <c r="A148" s="7" t="s">
        <v>55</v>
      </c>
      <c r="B148" s="7" t="s">
        <v>55</v>
      </c>
      <c r="C148" s="39">
        <f>(3+(VLOOKUP($A148,Selector!$AB$61:$AF$77,2,FALSE))+(VLOOKUP($B148,Selector!$AB$61:$AF$77,4,FALSE)))</f>
        <v>3</v>
      </c>
      <c r="D148" s="39">
        <f>(1+(VLOOKUP(A148,Selector!$AB$61:$AF$77,3,FALSE))+(VLOOKUP(B148,Selector!$AB$61:$AF$77,5,FALSE)))</f>
        <v>1</v>
      </c>
      <c r="E148" s="39" t="str">
        <f>VLOOKUP((VLOOKUP($A148,Selector!$AB$61:$AF$77,3,FALSE))+((VLOOKUP($B148,Selector!$AB$61:$AF$77,5,FALSE))*-1),Selector!$AB$80:$AD$88,2,FALSE)</f>
        <v>Medium</v>
      </c>
      <c r="F148" s="37" t="str">
        <f>VLOOKUP(((VLOOKUP($A148,Selector!$AB$61:$AF$77,2,FALSE))*-1)+(VLOOKUP($B148,Selector!$AB$61:$AF$77,4,FALSE)),Selector!$AB$80:$AD$88,3,FALSE)</f>
        <v>Max narrowness</v>
      </c>
      <c r="G148" s="47">
        <f>(VLOOKUP($A148,Selector!$AB$61:$AF$77,3,FALSE))+((VLOOKUP($B148,Selector!$AB$61:$AF$77,5,FALSE))*-1)</f>
        <v>0</v>
      </c>
      <c r="H148" s="55">
        <f>((VLOOKUP($A148,Selector!$AB$61:$AF$77,2,FALSE))*-1)+(VLOOKUP($B148,Selector!$AB$61:$AF$77,4,FALSE))</f>
        <v>-2</v>
      </c>
    </row>
    <row r="149" spans="1:8">
      <c r="A149" s="11" t="s">
        <v>58</v>
      </c>
      <c r="B149" s="11" t="s">
        <v>58</v>
      </c>
      <c r="C149" s="39">
        <f>(3+(VLOOKUP($A149,Selector!$AB$61:$AF$77,2,FALSE))+(VLOOKUP($B149,Selector!$AB$61:$AF$77,4,FALSE)))</f>
        <v>3</v>
      </c>
      <c r="D149" s="39">
        <f>(1+(VLOOKUP(A149,Selector!$AB$61:$AF$77,3,FALSE))+(VLOOKUP(B149,Selector!$AB$61:$AF$77,5,FALSE)))</f>
        <v>1</v>
      </c>
      <c r="E149" s="44" t="str">
        <f>VLOOKUP((VLOOKUP($A149,Selector!$AB$61:$AF$77,3,FALSE))+((VLOOKUP($B149,Selector!$AB$61:$AF$77,5,FALSE))*-1),Selector!$AB$80:$AD$88,2,FALSE)</f>
        <v>Low</v>
      </c>
      <c r="F149" s="36" t="str">
        <f>VLOOKUP(((VLOOKUP($A149,Selector!$AB$61:$AF$77,2,FALSE))*-1)+(VLOOKUP($B149,Selector!$AB$61:$AF$77,4,FALSE)),Selector!$AB$80:$AD$88,3,FALSE)</f>
        <v>Wide</v>
      </c>
      <c r="G149" s="50">
        <f>(VLOOKUP($A149,Selector!$AB$61:$AF$77,3,FALSE))+((VLOOKUP($B149,Selector!$AB$61:$AF$77,5,FALSE))*-1)</f>
        <v>-1</v>
      </c>
      <c r="H149" s="52">
        <f>((VLOOKUP($A149,Selector!$AB$61:$AF$77,2,FALSE))*-1)+(VLOOKUP($B149,Selector!$AB$61:$AF$77,4,FALSE))</f>
        <v>1</v>
      </c>
    </row>
    <row r="150" spans="1:8">
      <c r="A150" s="2" t="s">
        <v>66</v>
      </c>
      <c r="B150" s="2" t="s">
        <v>66</v>
      </c>
      <c r="C150" s="39">
        <f>(3+(VLOOKUP($A150,Selector!$AB$61:$AF$77,2,FALSE))+(VLOOKUP($B150,Selector!$AB$61:$AF$77,4,FALSE)))</f>
        <v>3</v>
      </c>
      <c r="D150" s="39">
        <f>(1+(VLOOKUP(A150,Selector!$AB$61:$AF$77,3,FALSE))+(VLOOKUP(B150,Selector!$AB$61:$AF$77,5,FALSE)))</f>
        <v>1</v>
      </c>
      <c r="E150" s="44" t="str">
        <f>VLOOKUP((VLOOKUP($A150,Selector!$AB$61:$AF$77,3,FALSE))+((VLOOKUP($B150,Selector!$AB$61:$AF$77,5,FALSE))*-1),Selector!$AB$80:$AD$88,2,FALSE)</f>
        <v>Low</v>
      </c>
      <c r="F150" s="39" t="str">
        <f>VLOOKUP(((VLOOKUP($A150,Selector!$AB$61:$AF$77,2,FALSE))*-1)+(VLOOKUP($B150,Selector!$AB$61:$AF$77,4,FALSE)),Selector!$AB$80:$AD$88,3,FALSE)</f>
        <v>Medium</v>
      </c>
      <c r="G150" s="50">
        <f>(VLOOKUP($A150,Selector!$AB$61:$AF$77,3,FALSE))+((VLOOKUP($B150,Selector!$AB$61:$AF$77,5,FALSE))*-1)</f>
        <v>-1</v>
      </c>
      <c r="H150" s="47">
        <f>((VLOOKUP($A150,Selector!$AB$61:$AF$77,2,FALSE))*-1)+(VLOOKUP($B150,Selector!$AB$61:$AF$77,4,FALSE))</f>
        <v>0</v>
      </c>
    </row>
    <row r="151" spans="1:8">
      <c r="A151" s="33" t="s">
        <v>63</v>
      </c>
      <c r="B151" s="33" t="s">
        <v>63</v>
      </c>
      <c r="C151" s="39">
        <f>(3+(VLOOKUP($A151,Selector!$AB$61:$AF$77,2,FALSE))+(VLOOKUP($B151,Selector!$AB$61:$AF$77,4,FALSE)))</f>
        <v>3</v>
      </c>
      <c r="D151" s="39">
        <f>(1+(VLOOKUP(A151,Selector!$AB$61:$AF$77,3,FALSE))+(VLOOKUP(B151,Selector!$AB$61:$AF$77,5,FALSE)))</f>
        <v>1</v>
      </c>
      <c r="E151" s="44" t="str">
        <f>VLOOKUP((VLOOKUP($A151,Selector!$AB$61:$AF$77,3,FALSE))+((VLOOKUP($B151,Selector!$AB$61:$AF$77,5,FALSE))*-1),Selector!$AB$80:$AD$88,2,FALSE)</f>
        <v>Low</v>
      </c>
      <c r="F151" s="44" t="str">
        <f>VLOOKUP(((VLOOKUP($A151,Selector!$AB$61:$AF$77,2,FALSE))*-1)+(VLOOKUP($B151,Selector!$AB$61:$AF$77,4,FALSE)),Selector!$AB$80:$AD$88,3,FALSE)</f>
        <v>Narrow</v>
      </c>
      <c r="G151" s="50">
        <f>(VLOOKUP($A151,Selector!$AB$61:$AF$77,3,FALSE))+((VLOOKUP($B151,Selector!$AB$61:$AF$77,5,FALSE))*-1)</f>
        <v>-1</v>
      </c>
      <c r="H151" s="50">
        <f>((VLOOKUP($A151,Selector!$AB$61:$AF$77,2,FALSE))*-1)+(VLOOKUP($B151,Selector!$AB$61:$AF$77,4,FALSE))</f>
        <v>-1</v>
      </c>
    </row>
    <row r="152" spans="1:8">
      <c r="A152" s="15" t="s">
        <v>53</v>
      </c>
      <c r="B152" s="15" t="s">
        <v>53</v>
      </c>
      <c r="C152" s="39">
        <f>(3+(VLOOKUP($A152,Selector!$AB$61:$AF$77,2,FALSE))+(VLOOKUP($B152,Selector!$AB$61:$AF$77,4,FALSE)))</f>
        <v>3</v>
      </c>
      <c r="D152" s="39">
        <f>(1+(VLOOKUP(A152,Selector!$AB$61:$AF$77,3,FALSE))+(VLOOKUP(B152,Selector!$AB$61:$AF$77,5,FALSE)))</f>
        <v>1</v>
      </c>
      <c r="E152" s="37" t="str">
        <f>VLOOKUP((VLOOKUP($A152,Selector!$AB$61:$AF$77,3,FALSE))+((VLOOKUP($B152,Selector!$AB$61:$AF$77,5,FALSE))*-1),Selector!$AB$80:$AD$88,2,FALSE)</f>
        <v>Max Low</v>
      </c>
      <c r="F152" s="41" t="str">
        <f>VLOOKUP(((VLOOKUP($A152,Selector!$AB$61:$AF$77,2,FALSE))*-1)+(VLOOKUP($B152,Selector!$AB$61:$AF$77,4,FALSE)),Selector!$AB$80:$AD$88,3,FALSE)</f>
        <v>Max width</v>
      </c>
      <c r="G152" s="55">
        <f>(VLOOKUP($A152,Selector!$AB$61:$AF$77,3,FALSE))+((VLOOKUP($B152,Selector!$AB$61:$AF$77,5,FALSE))*-1)</f>
        <v>-2</v>
      </c>
      <c r="H152" s="49">
        <f>((VLOOKUP($A152,Selector!$AB$61:$AF$77,2,FALSE))*-1)+(VLOOKUP($B152,Selector!$AB$61:$AF$77,4,FALSE))</f>
        <v>2</v>
      </c>
    </row>
    <row r="153" spans="1:8">
      <c r="A153" s="6" t="s">
        <v>65</v>
      </c>
      <c r="B153" s="6" t="s">
        <v>65</v>
      </c>
      <c r="C153" s="39">
        <f>(3+(VLOOKUP($A153,Selector!$AB$61:$AF$77,2,FALSE))+(VLOOKUP($B153,Selector!$AB$61:$AF$77,4,FALSE)))</f>
        <v>3</v>
      </c>
      <c r="D153" s="39">
        <f>(1+(VLOOKUP(A153,Selector!$AB$61:$AF$77,3,FALSE))+(VLOOKUP(B153,Selector!$AB$61:$AF$77,5,FALSE)))</f>
        <v>1</v>
      </c>
      <c r="E153" s="37" t="str">
        <f>VLOOKUP((VLOOKUP($A153,Selector!$AB$61:$AF$77,3,FALSE))+((VLOOKUP($B153,Selector!$AB$61:$AF$77,5,FALSE))*-1),Selector!$AB$80:$AD$88,2,FALSE)</f>
        <v>Max Low</v>
      </c>
      <c r="F153" s="39" t="str">
        <f>VLOOKUP(((VLOOKUP($A153,Selector!$AB$61:$AF$77,2,FALSE))*-1)+(VLOOKUP($B153,Selector!$AB$61:$AF$77,4,FALSE)),Selector!$AB$80:$AD$88,3,FALSE)</f>
        <v>Medium</v>
      </c>
      <c r="G153" s="55">
        <f>(VLOOKUP($A153,Selector!$AB$61:$AF$77,3,FALSE))+((VLOOKUP($B153,Selector!$AB$61:$AF$77,5,FALSE))*-1)</f>
        <v>-2</v>
      </c>
      <c r="H153" s="47">
        <f>((VLOOKUP($A153,Selector!$AB$61:$AF$77,2,FALSE))*-1)+(VLOOKUP($B153,Selector!$AB$61:$AF$77,4,FALSE))</f>
        <v>0</v>
      </c>
    </row>
    <row r="154" spans="1:8">
      <c r="A154" s="14" t="s">
        <v>57</v>
      </c>
      <c r="B154" s="14" t="s">
        <v>57</v>
      </c>
      <c r="C154" s="39">
        <f>(3+(VLOOKUP($A154,Selector!$AB$61:$AF$77,2,FALSE))+(VLOOKUP($B154,Selector!$AB$61:$AF$77,4,FALSE)))</f>
        <v>3</v>
      </c>
      <c r="D154" s="39">
        <f>(1+(VLOOKUP(A154,Selector!$AB$61:$AF$77,3,FALSE))+(VLOOKUP(B154,Selector!$AB$61:$AF$77,5,FALSE)))</f>
        <v>1</v>
      </c>
      <c r="E154" s="37" t="str">
        <f>VLOOKUP((VLOOKUP($A154,Selector!$AB$61:$AF$77,3,FALSE))+((VLOOKUP($B154,Selector!$AB$61:$AF$77,5,FALSE))*-1),Selector!$AB$80:$AD$88,2,FALSE)</f>
        <v>Max Low</v>
      </c>
      <c r="F154" s="37" t="str">
        <f>VLOOKUP(((VLOOKUP($A154,Selector!$AB$61:$AF$77,2,FALSE))*-1)+(VLOOKUP($B154,Selector!$AB$61:$AF$77,4,FALSE)),Selector!$AB$80:$AD$88,3,FALSE)</f>
        <v>Max narrowness</v>
      </c>
      <c r="G154" s="55">
        <f>(VLOOKUP($A154,Selector!$AB$61:$AF$77,3,FALSE))+((VLOOKUP($B154,Selector!$AB$61:$AF$77,5,FALSE))*-1)</f>
        <v>-2</v>
      </c>
      <c r="H154" s="55">
        <f>((VLOOKUP($A154,Selector!$AB$61:$AF$77,2,FALSE))*-1)+(VLOOKUP($B154,Selector!$AB$61:$AF$77,4,FALSE))</f>
        <v>-2</v>
      </c>
    </row>
    <row r="155" spans="1:8">
      <c r="A155" s="1" t="s">
        <v>67</v>
      </c>
      <c r="B155" s="5" t="s">
        <v>64</v>
      </c>
      <c r="C155" s="39">
        <f>(3+(VLOOKUP($A155,Selector!$AB$61:$AF$77,2,FALSE))+(VLOOKUP($B155,Selector!$AB$61:$AF$77,4,FALSE)))</f>
        <v>3</v>
      </c>
      <c r="D155" s="43">
        <f>(1+(VLOOKUP(A155,Selector!$AB$61:$AF$77,3,FALSE))+(VLOOKUP(B155,Selector!$AB$61:$AF$77,5,FALSE)))</f>
        <v>0.5</v>
      </c>
      <c r="E155" s="42" t="str">
        <f>VLOOKUP((VLOOKUP($A155,Selector!$AB$61:$AF$77,3,FALSE))+((VLOOKUP($B155,Selector!$AB$61:$AF$77,5,FALSE))*-1),Selector!$AB$80:$AD$88,2,FALSE)</f>
        <v>Very high</v>
      </c>
      <c r="F155" s="39" t="str">
        <f>VLOOKUP(((VLOOKUP($A155,Selector!$AB$61:$AF$77,2,FALSE))*-1)+(VLOOKUP($B155,Selector!$AB$61:$AF$77,4,FALSE)),Selector!$AB$80:$AD$88,3,FALSE)</f>
        <v>Medium</v>
      </c>
      <c r="G155" s="51">
        <f>(VLOOKUP($A155,Selector!$AB$61:$AF$77,3,FALSE))+((VLOOKUP($B155,Selector!$AB$61:$AF$77,5,FALSE))*-1)</f>
        <v>1.5</v>
      </c>
      <c r="H155" s="47">
        <f>((VLOOKUP($A155,Selector!$AB$61:$AF$77,2,FALSE))*-1)+(VLOOKUP($B155,Selector!$AB$61:$AF$77,4,FALSE))</f>
        <v>0</v>
      </c>
    </row>
    <row r="156" spans="1:8">
      <c r="A156" s="4" t="s">
        <v>60</v>
      </c>
      <c r="B156" s="10" t="s">
        <v>62</v>
      </c>
      <c r="C156" s="39">
        <f>(3+(VLOOKUP($A156,Selector!$AB$61:$AF$77,2,FALSE))+(VLOOKUP($B156,Selector!$AB$61:$AF$77,4,FALSE)))</f>
        <v>3</v>
      </c>
      <c r="D156" s="43">
        <f>(1+(VLOOKUP(A156,Selector!$AB$61:$AF$77,3,FALSE))+(VLOOKUP(B156,Selector!$AB$61:$AF$77,5,FALSE)))</f>
        <v>0.5</v>
      </c>
      <c r="E156" s="40" t="str">
        <f>VLOOKUP((VLOOKUP($A156,Selector!$AB$61:$AF$77,3,FALSE))+((VLOOKUP($B156,Selector!$AB$61:$AF$77,5,FALSE))*-1),Selector!$AB$80:$AD$88,2,FALSE)</f>
        <v>Slightly Higher</v>
      </c>
      <c r="F156" s="36" t="str">
        <f>VLOOKUP(((VLOOKUP($A156,Selector!$AB$61:$AF$77,2,FALSE))*-1)+(VLOOKUP($B156,Selector!$AB$61:$AF$77,4,FALSE)),Selector!$AB$80:$AD$88,3,FALSE)</f>
        <v>Wide</v>
      </c>
      <c r="G156" s="54">
        <f>(VLOOKUP($A156,Selector!$AB$61:$AF$77,3,FALSE))+((VLOOKUP($B156,Selector!$AB$61:$AF$77,5,FALSE))*-1)</f>
        <v>0.5</v>
      </c>
      <c r="H156" s="52">
        <f>((VLOOKUP($A156,Selector!$AB$61:$AF$77,2,FALSE))*-1)+(VLOOKUP($B156,Selector!$AB$61:$AF$77,4,FALSE))</f>
        <v>1</v>
      </c>
    </row>
    <row r="157" spans="1:8">
      <c r="A157" s="58" t="s">
        <v>17</v>
      </c>
      <c r="B157" s="1" t="s">
        <v>67</v>
      </c>
      <c r="C157" s="39">
        <f>(3+(VLOOKUP($A157,Selector!$AB$61:$AF$77,2,FALSE))+(VLOOKUP($B157,Selector!$AB$61:$AF$77,4,FALSE)))</f>
        <v>3</v>
      </c>
      <c r="D157" s="43">
        <f>(1+(VLOOKUP(A157,Selector!$AB$61:$AF$77,3,FALSE))+(VLOOKUP(B157,Selector!$AB$61:$AF$77,5,FALSE)))</f>
        <v>0.5</v>
      </c>
      <c r="E157" s="40" t="str">
        <f>VLOOKUP((VLOOKUP($A157,Selector!$AB$61:$AF$77,3,FALSE))+((VLOOKUP($B157,Selector!$AB$61:$AF$77,5,FALSE))*-1),Selector!$AB$80:$AD$88,2,FALSE)</f>
        <v>Slightly Higher</v>
      </c>
      <c r="F157" s="39" t="str">
        <f>VLOOKUP(((VLOOKUP($A157,Selector!$AB$61:$AF$77,2,FALSE))*-1)+(VLOOKUP($B157,Selector!$AB$61:$AF$77,4,FALSE)),Selector!$AB$80:$AD$88,3,FALSE)</f>
        <v>Medium</v>
      </c>
      <c r="G157" s="54">
        <f>(VLOOKUP($A157,Selector!$AB$61:$AF$77,3,FALSE))+((VLOOKUP($B157,Selector!$AB$61:$AF$77,5,FALSE))*-1)</f>
        <v>0.5</v>
      </c>
      <c r="H157" s="47">
        <f>((VLOOKUP($A157,Selector!$AB$61:$AF$77,2,FALSE))*-1)+(VLOOKUP($B157,Selector!$AB$61:$AF$77,4,FALSE))</f>
        <v>0</v>
      </c>
    </row>
    <row r="158" spans="1:8">
      <c r="A158" s="3" t="s">
        <v>61</v>
      </c>
      <c r="B158" s="9" t="s">
        <v>59</v>
      </c>
      <c r="C158" s="39">
        <f>(3+(VLOOKUP($A158,Selector!$AB$61:$AF$77,2,FALSE))+(VLOOKUP($B158,Selector!$AB$61:$AF$77,4,FALSE)))</f>
        <v>3</v>
      </c>
      <c r="D158" s="43">
        <f>(1+(VLOOKUP(A158,Selector!$AB$61:$AF$77,3,FALSE))+(VLOOKUP(B158,Selector!$AB$61:$AF$77,5,FALSE)))</f>
        <v>0.5</v>
      </c>
      <c r="E158" s="40" t="str">
        <f>VLOOKUP((VLOOKUP($A158,Selector!$AB$61:$AF$77,3,FALSE))+((VLOOKUP($B158,Selector!$AB$61:$AF$77,5,FALSE))*-1),Selector!$AB$80:$AD$88,2,FALSE)</f>
        <v>Slightly Higher</v>
      </c>
      <c r="F158" s="44" t="str">
        <f>VLOOKUP(((VLOOKUP($A158,Selector!$AB$61:$AF$77,2,FALSE))*-1)+(VLOOKUP($B158,Selector!$AB$61:$AF$77,4,FALSE)),Selector!$AB$80:$AD$88,3,FALSE)</f>
        <v>Narrow</v>
      </c>
      <c r="G158" s="54">
        <f>(VLOOKUP($A158,Selector!$AB$61:$AF$77,3,FALSE))+((VLOOKUP($B158,Selector!$AB$61:$AF$77,5,FALSE))*-1)</f>
        <v>0.5</v>
      </c>
      <c r="H158" s="50">
        <f>((VLOOKUP($A158,Selector!$AB$61:$AF$77,2,FALSE))*-1)+(VLOOKUP($B158,Selector!$AB$61:$AF$77,4,FALSE))</f>
        <v>-1</v>
      </c>
    </row>
    <row r="159" spans="1:8">
      <c r="A159" s="11" t="s">
        <v>58</v>
      </c>
      <c r="B159" s="4" t="s">
        <v>60</v>
      </c>
      <c r="C159" s="39">
        <f>(3+(VLOOKUP($A159,Selector!$AB$61:$AF$77,2,FALSE))+(VLOOKUP($B159,Selector!$AB$61:$AF$77,4,FALSE)))</f>
        <v>3</v>
      </c>
      <c r="D159" s="43">
        <f>(1+(VLOOKUP(A159,Selector!$AB$61:$AF$77,3,FALSE))+(VLOOKUP(B159,Selector!$AB$61:$AF$77,5,FALSE)))</f>
        <v>0.5</v>
      </c>
      <c r="E159" s="43" t="str">
        <f>VLOOKUP((VLOOKUP($A159,Selector!$AB$61:$AF$77,3,FALSE))+((VLOOKUP($B159,Selector!$AB$61:$AF$77,5,FALSE))*-1),Selector!$AB$80:$AD$88,2,FALSE)</f>
        <v>Slightly Lower</v>
      </c>
      <c r="F159" s="36" t="str">
        <f>VLOOKUP(((VLOOKUP($A159,Selector!$AB$61:$AF$77,2,FALSE))*-1)+(VLOOKUP($B159,Selector!$AB$61:$AF$77,4,FALSE)),Selector!$AB$80:$AD$88,3,FALSE)</f>
        <v>Wide</v>
      </c>
      <c r="G159" s="53">
        <f>(VLOOKUP($A159,Selector!$AB$61:$AF$77,3,FALSE))+((VLOOKUP($B159,Selector!$AB$61:$AF$77,5,FALSE))*-1)</f>
        <v>-0.5</v>
      </c>
      <c r="H159" s="52">
        <f>((VLOOKUP($A159,Selector!$AB$61:$AF$77,2,FALSE))*-1)+(VLOOKUP($B159,Selector!$AB$61:$AF$77,4,FALSE))</f>
        <v>1</v>
      </c>
    </row>
    <row r="160" spans="1:8">
      <c r="A160" s="2" t="s">
        <v>66</v>
      </c>
      <c r="B160" s="58" t="s">
        <v>17</v>
      </c>
      <c r="C160" s="39">
        <f>(3+(VLOOKUP($A160,Selector!$AB$61:$AF$77,2,FALSE))+(VLOOKUP($B160,Selector!$AB$61:$AF$77,4,FALSE)))</f>
        <v>3</v>
      </c>
      <c r="D160" s="43">
        <f>(1+(VLOOKUP(A160,Selector!$AB$61:$AF$77,3,FALSE))+(VLOOKUP(B160,Selector!$AB$61:$AF$77,5,FALSE)))</f>
        <v>0.5</v>
      </c>
      <c r="E160" s="43" t="str">
        <f>VLOOKUP((VLOOKUP($A160,Selector!$AB$61:$AF$77,3,FALSE))+((VLOOKUP($B160,Selector!$AB$61:$AF$77,5,FALSE))*-1),Selector!$AB$80:$AD$88,2,FALSE)</f>
        <v>Slightly Lower</v>
      </c>
      <c r="F160" s="39" t="str">
        <f>VLOOKUP(((VLOOKUP($A160,Selector!$AB$61:$AF$77,2,FALSE))*-1)+(VLOOKUP($B160,Selector!$AB$61:$AF$77,4,FALSE)),Selector!$AB$80:$AD$88,3,FALSE)</f>
        <v>Medium</v>
      </c>
      <c r="G160" s="53">
        <f>(VLOOKUP($A160,Selector!$AB$61:$AF$77,3,FALSE))+((VLOOKUP($B160,Selector!$AB$61:$AF$77,5,FALSE))*-1)</f>
        <v>-0.5</v>
      </c>
      <c r="H160" s="47">
        <f>((VLOOKUP($A160,Selector!$AB$61:$AF$77,2,FALSE))*-1)+(VLOOKUP($B160,Selector!$AB$61:$AF$77,4,FALSE))</f>
        <v>0</v>
      </c>
    </row>
    <row r="161" spans="1:8">
      <c r="A161" s="33" t="s">
        <v>63</v>
      </c>
      <c r="B161" s="3" t="s">
        <v>61</v>
      </c>
      <c r="C161" s="39">
        <f>(3+(VLOOKUP($A161,Selector!$AB$61:$AF$77,2,FALSE))+(VLOOKUP($B161,Selector!$AB$61:$AF$77,4,FALSE)))</f>
        <v>3</v>
      </c>
      <c r="D161" s="43">
        <f>(1+(VLOOKUP(A161,Selector!$AB$61:$AF$77,3,FALSE))+(VLOOKUP(B161,Selector!$AB$61:$AF$77,5,FALSE)))</f>
        <v>0.5</v>
      </c>
      <c r="E161" s="43" t="str">
        <f>VLOOKUP((VLOOKUP($A161,Selector!$AB$61:$AF$77,3,FALSE))+((VLOOKUP($B161,Selector!$AB$61:$AF$77,5,FALSE))*-1),Selector!$AB$80:$AD$88,2,FALSE)</f>
        <v>Slightly Lower</v>
      </c>
      <c r="F161" s="44" t="str">
        <f>VLOOKUP(((VLOOKUP($A161,Selector!$AB$61:$AF$77,2,FALSE))*-1)+(VLOOKUP($B161,Selector!$AB$61:$AF$77,4,FALSE)),Selector!$AB$80:$AD$88,3,FALSE)</f>
        <v>Narrow</v>
      </c>
      <c r="G161" s="53">
        <f>(VLOOKUP($A161,Selector!$AB$61:$AF$77,3,FALSE))+((VLOOKUP($B161,Selector!$AB$61:$AF$77,5,FALSE))*-1)</f>
        <v>-0.5</v>
      </c>
      <c r="H161" s="50">
        <f>((VLOOKUP($A161,Selector!$AB$61:$AF$77,2,FALSE))*-1)+(VLOOKUP($B161,Selector!$AB$61:$AF$77,4,FALSE))</f>
        <v>-1</v>
      </c>
    </row>
    <row r="162" spans="1:8">
      <c r="A162" s="6" t="s">
        <v>65</v>
      </c>
      <c r="B162" s="2" t="s">
        <v>66</v>
      </c>
      <c r="C162" s="39">
        <f>(3+(VLOOKUP($A162,Selector!$AB$61:$AF$77,2,FALSE))+(VLOOKUP($B162,Selector!$AB$61:$AF$77,4,FALSE)))</f>
        <v>3</v>
      </c>
      <c r="D162" s="43">
        <f>(1+(VLOOKUP(A162,Selector!$AB$61:$AF$77,3,FALSE))+(VLOOKUP(B162,Selector!$AB$61:$AF$77,5,FALSE)))</f>
        <v>0.5</v>
      </c>
      <c r="E162" s="38" t="str">
        <f>VLOOKUP((VLOOKUP($A162,Selector!$AB$61:$AF$77,3,FALSE))+((VLOOKUP($B162,Selector!$AB$61:$AF$77,5,FALSE))*-1),Selector!$AB$80:$AD$88,2,FALSE)</f>
        <v>Very low</v>
      </c>
      <c r="F162" s="39" t="str">
        <f>VLOOKUP(((VLOOKUP($A162,Selector!$AB$61:$AF$77,2,FALSE))*-1)+(VLOOKUP($B162,Selector!$AB$61:$AF$77,4,FALSE)),Selector!$AB$80:$AD$88,3,FALSE)</f>
        <v>Medium</v>
      </c>
      <c r="G162" s="48">
        <f>(VLOOKUP($A162,Selector!$AB$61:$AF$77,3,FALSE))+((VLOOKUP($B162,Selector!$AB$61:$AF$77,5,FALSE))*-1)</f>
        <v>-1.5</v>
      </c>
      <c r="H162" s="47">
        <f>((VLOOKUP($A162,Selector!$AB$61:$AF$77,2,FALSE))*-1)+(VLOOKUP($B162,Selector!$AB$61:$AF$77,4,FALSE))</f>
        <v>0</v>
      </c>
    </row>
    <row r="163" spans="1:8">
      <c r="A163" s="8" t="s">
        <v>54</v>
      </c>
      <c r="B163" s="13" t="s">
        <v>56</v>
      </c>
      <c r="C163" s="39">
        <f>(3+(VLOOKUP($A163,Selector!$AB$61:$AF$77,2,FALSE))+(VLOOKUP($B163,Selector!$AB$61:$AF$77,4,FALSE)))</f>
        <v>3</v>
      </c>
      <c r="D163" s="44">
        <f>(1+(VLOOKUP(A163,Selector!$AB$61:$AF$77,3,FALSE))+(VLOOKUP(B163,Selector!$AB$61:$AF$77,5,FALSE)))</f>
        <v>0</v>
      </c>
      <c r="E163" s="36" t="str">
        <f>VLOOKUP((VLOOKUP($A163,Selector!$AB$61:$AF$77,3,FALSE))+((VLOOKUP($B163,Selector!$AB$61:$AF$77,5,FALSE))*-1),Selector!$AB$80:$AD$88,2,FALSE)</f>
        <v>High</v>
      </c>
      <c r="F163" s="41" t="str">
        <f>VLOOKUP(((VLOOKUP($A163,Selector!$AB$61:$AF$77,2,FALSE))*-1)+(VLOOKUP($B163,Selector!$AB$61:$AF$77,4,FALSE)),Selector!$AB$80:$AD$88,3,FALSE)</f>
        <v>Max width</v>
      </c>
      <c r="G163" s="52">
        <f>(VLOOKUP($A163,Selector!$AB$61:$AF$77,3,FALSE))+((VLOOKUP($B163,Selector!$AB$61:$AF$77,5,FALSE))*-1)</f>
        <v>1</v>
      </c>
      <c r="H163" s="49">
        <f>((VLOOKUP($A163,Selector!$AB$61:$AF$77,2,FALSE))*-1)+(VLOOKUP($B163,Selector!$AB$61:$AF$77,4,FALSE))</f>
        <v>2</v>
      </c>
    </row>
    <row r="164" spans="1:8">
      <c r="A164" s="58" t="s">
        <v>17</v>
      </c>
      <c r="B164" s="5" t="s">
        <v>64</v>
      </c>
      <c r="C164" s="39">
        <f>(3+(VLOOKUP($A164,Selector!$AB$61:$AF$77,2,FALSE))+(VLOOKUP($B164,Selector!$AB$61:$AF$77,4,FALSE)))</f>
        <v>3</v>
      </c>
      <c r="D164" s="44">
        <f>(1+(VLOOKUP(A164,Selector!$AB$61:$AF$77,3,FALSE))+(VLOOKUP(B164,Selector!$AB$61:$AF$77,5,FALSE)))</f>
        <v>0</v>
      </c>
      <c r="E164" s="36" t="str">
        <f>VLOOKUP((VLOOKUP($A164,Selector!$AB$61:$AF$77,3,FALSE))+((VLOOKUP($B164,Selector!$AB$61:$AF$77,5,FALSE))*-1),Selector!$AB$80:$AD$88,2,FALSE)</f>
        <v>High</v>
      </c>
      <c r="F164" s="39" t="str">
        <f>VLOOKUP(((VLOOKUP($A164,Selector!$AB$61:$AF$77,2,FALSE))*-1)+(VLOOKUP($B164,Selector!$AB$61:$AF$77,4,FALSE)),Selector!$AB$80:$AD$88,3,FALSE)</f>
        <v>Medium</v>
      </c>
      <c r="G164" s="52">
        <f>(VLOOKUP($A164,Selector!$AB$61:$AF$77,3,FALSE))+((VLOOKUP($B164,Selector!$AB$61:$AF$77,5,FALSE))*-1)</f>
        <v>1</v>
      </c>
      <c r="H164" s="47">
        <f>((VLOOKUP($A164,Selector!$AB$61:$AF$77,2,FALSE))*-1)+(VLOOKUP($B164,Selector!$AB$61:$AF$77,4,FALSE))</f>
        <v>0</v>
      </c>
    </row>
    <row r="165" spans="1:8">
      <c r="A165" s="7" t="s">
        <v>55</v>
      </c>
      <c r="B165" s="12" t="s">
        <v>52</v>
      </c>
      <c r="C165" s="39">
        <f>(3+(VLOOKUP($A165,Selector!$AB$61:$AF$77,2,FALSE))+(VLOOKUP($B165,Selector!$AB$61:$AF$77,4,FALSE)))</f>
        <v>3</v>
      </c>
      <c r="D165" s="44">
        <f>(1+(VLOOKUP(A165,Selector!$AB$61:$AF$77,3,FALSE))+(VLOOKUP(B165,Selector!$AB$61:$AF$77,5,FALSE)))</f>
        <v>0</v>
      </c>
      <c r="E165" s="36" t="str">
        <f>VLOOKUP((VLOOKUP($A165,Selector!$AB$61:$AF$77,3,FALSE))+((VLOOKUP($B165,Selector!$AB$61:$AF$77,5,FALSE))*-1),Selector!$AB$80:$AD$88,2,FALSE)</f>
        <v>High</v>
      </c>
      <c r="F165" s="37" t="str">
        <f>VLOOKUP(((VLOOKUP($A165,Selector!$AB$61:$AF$77,2,FALSE))*-1)+(VLOOKUP($B165,Selector!$AB$61:$AF$77,4,FALSE)),Selector!$AB$80:$AD$88,3,FALSE)</f>
        <v>Max narrowness</v>
      </c>
      <c r="G165" s="52">
        <f>(VLOOKUP($A165,Selector!$AB$61:$AF$77,3,FALSE))+((VLOOKUP($B165,Selector!$AB$61:$AF$77,5,FALSE))*-1)</f>
        <v>1</v>
      </c>
      <c r="H165" s="55">
        <f>((VLOOKUP($A165,Selector!$AB$61:$AF$77,2,FALSE))*-1)+(VLOOKUP($B165,Selector!$AB$61:$AF$77,4,FALSE))</f>
        <v>-2</v>
      </c>
    </row>
    <row r="166" spans="1:8">
      <c r="A166" s="11" t="s">
        <v>58</v>
      </c>
      <c r="B166" s="10" t="s">
        <v>62</v>
      </c>
      <c r="C166" s="39">
        <f>(3+(VLOOKUP($A166,Selector!$AB$61:$AF$77,2,FALSE))+(VLOOKUP($B166,Selector!$AB$61:$AF$77,4,FALSE)))</f>
        <v>3</v>
      </c>
      <c r="D166" s="44">
        <f>(1+(VLOOKUP(A166,Selector!$AB$61:$AF$77,3,FALSE))+(VLOOKUP(B166,Selector!$AB$61:$AF$77,5,FALSE)))</f>
        <v>0</v>
      </c>
      <c r="E166" s="39" t="str">
        <f>VLOOKUP((VLOOKUP($A166,Selector!$AB$61:$AF$77,3,FALSE))+((VLOOKUP($B166,Selector!$AB$61:$AF$77,5,FALSE))*-1),Selector!$AB$80:$AD$88,2,FALSE)</f>
        <v>Medium</v>
      </c>
      <c r="F166" s="36" t="str">
        <f>VLOOKUP(((VLOOKUP($A166,Selector!$AB$61:$AF$77,2,FALSE))*-1)+(VLOOKUP($B166,Selector!$AB$61:$AF$77,4,FALSE)),Selector!$AB$80:$AD$88,3,FALSE)</f>
        <v>Wide</v>
      </c>
      <c r="G166" s="47">
        <f>(VLOOKUP($A166,Selector!$AB$61:$AF$77,3,FALSE))+((VLOOKUP($B166,Selector!$AB$61:$AF$77,5,FALSE))*-1)</f>
        <v>0</v>
      </c>
      <c r="H166" s="52">
        <f>((VLOOKUP($A166,Selector!$AB$61:$AF$77,2,FALSE))*-1)+(VLOOKUP($B166,Selector!$AB$61:$AF$77,4,FALSE))</f>
        <v>1</v>
      </c>
    </row>
    <row r="167" spans="1:8">
      <c r="A167" s="2" t="s">
        <v>66</v>
      </c>
      <c r="B167" s="1" t="s">
        <v>67</v>
      </c>
      <c r="C167" s="39">
        <f>(3+(VLOOKUP($A167,Selector!$AB$61:$AF$77,2,FALSE))+(VLOOKUP($B167,Selector!$AB$61:$AF$77,4,FALSE)))</f>
        <v>3</v>
      </c>
      <c r="D167" s="44">
        <f>(1+(VLOOKUP(A167,Selector!$AB$61:$AF$77,3,FALSE))+(VLOOKUP(B167,Selector!$AB$61:$AF$77,5,FALSE)))</f>
        <v>0</v>
      </c>
      <c r="E167" s="39" t="str">
        <f>VLOOKUP((VLOOKUP($A167,Selector!$AB$61:$AF$77,3,FALSE))+((VLOOKUP($B167,Selector!$AB$61:$AF$77,5,FALSE))*-1),Selector!$AB$80:$AD$88,2,FALSE)</f>
        <v>Medium</v>
      </c>
      <c r="F167" s="39" t="str">
        <f>VLOOKUP(((VLOOKUP($A167,Selector!$AB$61:$AF$77,2,FALSE))*-1)+(VLOOKUP($B167,Selector!$AB$61:$AF$77,4,FALSE)),Selector!$AB$80:$AD$88,3,FALSE)</f>
        <v>Medium</v>
      </c>
      <c r="G167" s="47">
        <f>(VLOOKUP($A167,Selector!$AB$61:$AF$77,3,FALSE))+((VLOOKUP($B167,Selector!$AB$61:$AF$77,5,FALSE))*-1)</f>
        <v>0</v>
      </c>
      <c r="H167" s="47">
        <f>((VLOOKUP($A167,Selector!$AB$61:$AF$77,2,FALSE))*-1)+(VLOOKUP($B167,Selector!$AB$61:$AF$77,4,FALSE))</f>
        <v>0</v>
      </c>
    </row>
    <row r="168" spans="1:8">
      <c r="A168" s="33" t="s">
        <v>63</v>
      </c>
      <c r="B168" s="9" t="s">
        <v>59</v>
      </c>
      <c r="C168" s="39">
        <f>(3+(VLOOKUP($A168,Selector!$AB$61:$AF$77,2,FALSE))+(VLOOKUP($B168,Selector!$AB$61:$AF$77,4,FALSE)))</f>
        <v>3</v>
      </c>
      <c r="D168" s="44">
        <f>(1+(VLOOKUP(A168,Selector!$AB$61:$AF$77,3,FALSE))+(VLOOKUP(B168,Selector!$AB$61:$AF$77,5,FALSE)))</f>
        <v>0</v>
      </c>
      <c r="E168" s="39" t="str">
        <f>VLOOKUP((VLOOKUP($A168,Selector!$AB$61:$AF$77,3,FALSE))+((VLOOKUP($B168,Selector!$AB$61:$AF$77,5,FALSE))*-1),Selector!$AB$80:$AD$88,2,FALSE)</f>
        <v>Medium</v>
      </c>
      <c r="F168" s="44" t="str">
        <f>VLOOKUP(((VLOOKUP($A168,Selector!$AB$61:$AF$77,2,FALSE))*-1)+(VLOOKUP($B168,Selector!$AB$61:$AF$77,4,FALSE)),Selector!$AB$80:$AD$88,3,FALSE)</f>
        <v>Narrow</v>
      </c>
      <c r="G168" s="47">
        <f>(VLOOKUP($A168,Selector!$AB$61:$AF$77,3,FALSE))+((VLOOKUP($B168,Selector!$AB$61:$AF$77,5,FALSE))*-1)</f>
        <v>0</v>
      </c>
      <c r="H168" s="50">
        <f>((VLOOKUP($A168,Selector!$AB$61:$AF$77,2,FALSE))*-1)+(VLOOKUP($B168,Selector!$AB$61:$AF$77,4,FALSE))</f>
        <v>-1</v>
      </c>
    </row>
    <row r="169" spans="1:8">
      <c r="A169" s="15" t="s">
        <v>53</v>
      </c>
      <c r="B169" s="8" t="s">
        <v>54</v>
      </c>
      <c r="C169" s="39">
        <f>(3+(VLOOKUP($A169,Selector!$AB$61:$AF$77,2,FALSE))+(VLOOKUP($B169,Selector!$AB$61:$AF$77,4,FALSE)))</f>
        <v>3</v>
      </c>
      <c r="D169" s="44">
        <f>(1+(VLOOKUP(A169,Selector!$AB$61:$AF$77,3,FALSE))+(VLOOKUP(B169,Selector!$AB$61:$AF$77,5,FALSE)))</f>
        <v>0</v>
      </c>
      <c r="E169" s="44" t="str">
        <f>VLOOKUP((VLOOKUP($A169,Selector!$AB$61:$AF$77,3,FALSE))+((VLOOKUP($B169,Selector!$AB$61:$AF$77,5,FALSE))*-1),Selector!$AB$80:$AD$88,2,FALSE)</f>
        <v>Low</v>
      </c>
      <c r="F169" s="41" t="str">
        <f>VLOOKUP(((VLOOKUP($A169,Selector!$AB$61:$AF$77,2,FALSE))*-1)+(VLOOKUP($B169,Selector!$AB$61:$AF$77,4,FALSE)),Selector!$AB$80:$AD$88,3,FALSE)</f>
        <v>Max width</v>
      </c>
      <c r="G169" s="50">
        <f>(VLOOKUP($A169,Selector!$AB$61:$AF$77,3,FALSE))+((VLOOKUP($B169,Selector!$AB$61:$AF$77,5,FALSE))*-1)</f>
        <v>-1</v>
      </c>
      <c r="H169" s="49">
        <f>((VLOOKUP($A169,Selector!$AB$61:$AF$77,2,FALSE))*-1)+(VLOOKUP($B169,Selector!$AB$61:$AF$77,4,FALSE))</f>
        <v>2</v>
      </c>
    </row>
    <row r="170" spans="1:8">
      <c r="A170" s="6" t="s">
        <v>65</v>
      </c>
      <c r="B170" s="58" t="s">
        <v>17</v>
      </c>
      <c r="C170" s="39">
        <f>(3+(VLOOKUP($A170,Selector!$AB$61:$AF$77,2,FALSE))+(VLOOKUP($B170,Selector!$AB$61:$AF$77,4,FALSE)))</f>
        <v>3</v>
      </c>
      <c r="D170" s="44">
        <f>(1+(VLOOKUP(A170,Selector!$AB$61:$AF$77,3,FALSE))+(VLOOKUP(B170,Selector!$AB$61:$AF$77,5,FALSE)))</f>
        <v>0</v>
      </c>
      <c r="E170" s="44" t="str">
        <f>VLOOKUP((VLOOKUP($A170,Selector!$AB$61:$AF$77,3,FALSE))+((VLOOKUP($B170,Selector!$AB$61:$AF$77,5,FALSE))*-1),Selector!$AB$80:$AD$88,2,FALSE)</f>
        <v>Low</v>
      </c>
      <c r="F170" s="39" t="str">
        <f>VLOOKUP(((VLOOKUP($A170,Selector!$AB$61:$AF$77,2,FALSE))*-1)+(VLOOKUP($B170,Selector!$AB$61:$AF$77,4,FALSE)),Selector!$AB$80:$AD$88,3,FALSE)</f>
        <v>Medium</v>
      </c>
      <c r="G170" s="50">
        <f>(VLOOKUP($A170,Selector!$AB$61:$AF$77,3,FALSE))+((VLOOKUP($B170,Selector!$AB$61:$AF$77,5,FALSE))*-1)</f>
        <v>-1</v>
      </c>
      <c r="H170" s="47">
        <f>((VLOOKUP($A170,Selector!$AB$61:$AF$77,2,FALSE))*-1)+(VLOOKUP($B170,Selector!$AB$61:$AF$77,4,FALSE))</f>
        <v>0</v>
      </c>
    </row>
    <row r="171" spans="1:8">
      <c r="A171" s="14" t="s">
        <v>57</v>
      </c>
      <c r="B171" s="7" t="s">
        <v>55</v>
      </c>
      <c r="C171" s="39">
        <f>(3+(VLOOKUP($A171,Selector!$AB$61:$AF$77,2,FALSE))+(VLOOKUP($B171,Selector!$AB$61:$AF$77,4,FALSE)))</f>
        <v>3</v>
      </c>
      <c r="D171" s="44">
        <f>(1+(VLOOKUP(A171,Selector!$AB$61:$AF$77,3,FALSE))+(VLOOKUP(B171,Selector!$AB$61:$AF$77,5,FALSE)))</f>
        <v>0</v>
      </c>
      <c r="E171" s="44" t="str">
        <f>VLOOKUP((VLOOKUP($A171,Selector!$AB$61:$AF$77,3,FALSE))+((VLOOKUP($B171,Selector!$AB$61:$AF$77,5,FALSE))*-1),Selector!$AB$80:$AD$88,2,FALSE)</f>
        <v>Low</v>
      </c>
      <c r="F171" s="37" t="str">
        <f>VLOOKUP(((VLOOKUP($A171,Selector!$AB$61:$AF$77,2,FALSE))*-1)+(VLOOKUP($B171,Selector!$AB$61:$AF$77,4,FALSE)),Selector!$AB$80:$AD$88,3,FALSE)</f>
        <v>Max narrowness</v>
      </c>
      <c r="G171" s="50">
        <f>(VLOOKUP($A171,Selector!$AB$61:$AF$77,3,FALSE))+((VLOOKUP($B171,Selector!$AB$61:$AF$77,5,FALSE))*-1)</f>
        <v>-1</v>
      </c>
      <c r="H171" s="55">
        <f>((VLOOKUP($A171,Selector!$AB$61:$AF$77,2,FALSE))*-1)+(VLOOKUP($B171,Selector!$AB$61:$AF$77,4,FALSE))</f>
        <v>-2</v>
      </c>
    </row>
    <row r="172" spans="1:8">
      <c r="A172" s="2" t="s">
        <v>66</v>
      </c>
      <c r="B172" s="5" t="s">
        <v>64</v>
      </c>
      <c r="C172" s="39">
        <f>(3+(VLOOKUP($A172,Selector!$AB$61:$AF$77,2,FALSE))+(VLOOKUP($B172,Selector!$AB$61:$AF$77,4,FALSE)))</f>
        <v>3</v>
      </c>
      <c r="D172" s="38">
        <f>(1+(VLOOKUP(A172,Selector!$AB$61:$AF$77,3,FALSE))+(VLOOKUP(B172,Selector!$AB$61:$AF$77,5,FALSE)))</f>
        <v>-0.5</v>
      </c>
      <c r="E172" s="40" t="str">
        <f>VLOOKUP((VLOOKUP($A172,Selector!$AB$61:$AF$77,3,FALSE))+((VLOOKUP($B172,Selector!$AB$61:$AF$77,5,FALSE))*-1),Selector!$AB$80:$AD$88,2,FALSE)</f>
        <v>Slightly Higher</v>
      </c>
      <c r="F172" s="39" t="str">
        <f>VLOOKUP(((VLOOKUP($A172,Selector!$AB$61:$AF$77,2,FALSE))*-1)+(VLOOKUP($B172,Selector!$AB$61:$AF$77,4,FALSE)),Selector!$AB$80:$AD$88,3,FALSE)</f>
        <v>Medium</v>
      </c>
      <c r="G172" s="54">
        <f>(VLOOKUP($A172,Selector!$AB$61:$AF$77,3,FALSE))+((VLOOKUP($B172,Selector!$AB$61:$AF$77,5,FALSE))*-1)</f>
        <v>0.5</v>
      </c>
      <c r="H172" s="47">
        <f>((VLOOKUP($A172,Selector!$AB$61:$AF$77,2,FALSE))*-1)+(VLOOKUP($B172,Selector!$AB$61:$AF$77,4,FALSE))</f>
        <v>0</v>
      </c>
    </row>
    <row r="173" spans="1:8">
      <c r="A173" s="6" t="s">
        <v>65</v>
      </c>
      <c r="B173" s="1" t="s">
        <v>67</v>
      </c>
      <c r="C173" s="39">
        <f>(3+(VLOOKUP($A173,Selector!$AB$61:$AF$77,2,FALSE))+(VLOOKUP($B173,Selector!$AB$61:$AF$77,4,FALSE)))</f>
        <v>3</v>
      </c>
      <c r="D173" s="38">
        <f>(1+(VLOOKUP(A173,Selector!$AB$61:$AF$77,3,FALSE))+(VLOOKUP(B173,Selector!$AB$61:$AF$77,5,FALSE)))</f>
        <v>-0.5</v>
      </c>
      <c r="E173" s="43" t="str">
        <f>VLOOKUP((VLOOKUP($A173,Selector!$AB$61:$AF$77,3,FALSE))+((VLOOKUP($B173,Selector!$AB$61:$AF$77,5,FALSE))*-1),Selector!$AB$80:$AD$88,2,FALSE)</f>
        <v>Slightly Lower</v>
      </c>
      <c r="F173" s="39" t="str">
        <f>VLOOKUP(((VLOOKUP($A173,Selector!$AB$61:$AF$77,2,FALSE))*-1)+(VLOOKUP($B173,Selector!$AB$61:$AF$77,4,FALSE)),Selector!$AB$80:$AD$88,3,FALSE)</f>
        <v>Medium</v>
      </c>
      <c r="G173" s="53">
        <f>(VLOOKUP($A173,Selector!$AB$61:$AF$77,3,FALSE))+((VLOOKUP($B173,Selector!$AB$61:$AF$77,5,FALSE))*-1)</f>
        <v>-0.5</v>
      </c>
      <c r="H173" s="47">
        <f>((VLOOKUP($A173,Selector!$AB$61:$AF$77,2,FALSE))*-1)+(VLOOKUP($B173,Selector!$AB$61:$AF$77,4,FALSE))</f>
        <v>0</v>
      </c>
    </row>
    <row r="174" spans="1:8">
      <c r="A174" s="15" t="s">
        <v>53</v>
      </c>
      <c r="B174" s="13" t="s">
        <v>56</v>
      </c>
      <c r="C174" s="39">
        <f>(3+(VLOOKUP($A174,Selector!$AB$61:$AF$77,2,FALSE))+(VLOOKUP($B174,Selector!$AB$61:$AF$77,4,FALSE)))</f>
        <v>3</v>
      </c>
      <c r="D174" s="37">
        <f>(1+(VLOOKUP(A174,Selector!$AB$61:$AF$77,3,FALSE))+(VLOOKUP(B174,Selector!$AB$61:$AF$77,5,FALSE)))</f>
        <v>-1</v>
      </c>
      <c r="E174" s="39" t="str">
        <f>VLOOKUP((VLOOKUP($A174,Selector!$AB$61:$AF$77,3,FALSE))+((VLOOKUP($B174,Selector!$AB$61:$AF$77,5,FALSE))*-1),Selector!$AB$80:$AD$88,2,FALSE)</f>
        <v>Medium</v>
      </c>
      <c r="F174" s="41" t="str">
        <f>VLOOKUP(((VLOOKUP($A174,Selector!$AB$61:$AF$77,2,FALSE))*-1)+(VLOOKUP($B174,Selector!$AB$61:$AF$77,4,FALSE)),Selector!$AB$80:$AD$88,3,FALSE)</f>
        <v>Max width</v>
      </c>
      <c r="G174" s="47">
        <f>(VLOOKUP($A174,Selector!$AB$61:$AF$77,3,FALSE))+((VLOOKUP($B174,Selector!$AB$61:$AF$77,5,FALSE))*-1)</f>
        <v>0</v>
      </c>
      <c r="H174" s="49">
        <f>((VLOOKUP($A174,Selector!$AB$61:$AF$77,2,FALSE))*-1)+(VLOOKUP($B174,Selector!$AB$61:$AF$77,4,FALSE))</f>
        <v>2</v>
      </c>
    </row>
    <row r="175" spans="1:8">
      <c r="A175" s="6" t="s">
        <v>65</v>
      </c>
      <c r="B175" s="5" t="s">
        <v>64</v>
      </c>
      <c r="C175" s="39">
        <f>(3+(VLOOKUP($A175,Selector!$AB$61:$AF$77,2,FALSE))+(VLOOKUP($B175,Selector!$AB$61:$AF$77,4,FALSE)))</f>
        <v>3</v>
      </c>
      <c r="D175" s="37">
        <f>(1+(VLOOKUP(A175,Selector!$AB$61:$AF$77,3,FALSE))+(VLOOKUP(B175,Selector!$AB$61:$AF$77,5,FALSE)))</f>
        <v>-1</v>
      </c>
      <c r="E175" s="39" t="str">
        <f>VLOOKUP((VLOOKUP($A175,Selector!$AB$61:$AF$77,3,FALSE))+((VLOOKUP($B175,Selector!$AB$61:$AF$77,5,FALSE))*-1),Selector!$AB$80:$AD$88,2,FALSE)</f>
        <v>Medium</v>
      </c>
      <c r="F175" s="39" t="str">
        <f>VLOOKUP(((VLOOKUP($A175,Selector!$AB$61:$AF$77,2,FALSE))*-1)+(VLOOKUP($B175,Selector!$AB$61:$AF$77,4,FALSE)),Selector!$AB$80:$AD$88,3,FALSE)</f>
        <v>Medium</v>
      </c>
      <c r="G175" s="47">
        <f>(VLOOKUP($A175,Selector!$AB$61:$AF$77,3,FALSE))+((VLOOKUP($B175,Selector!$AB$61:$AF$77,5,FALSE))*-1)</f>
        <v>0</v>
      </c>
      <c r="H175" s="47">
        <f>((VLOOKUP($A175,Selector!$AB$61:$AF$77,2,FALSE))*-1)+(VLOOKUP($B175,Selector!$AB$61:$AF$77,4,FALSE))</f>
        <v>0</v>
      </c>
    </row>
    <row r="176" spans="1:8">
      <c r="A176" s="14" t="s">
        <v>57</v>
      </c>
      <c r="B176" s="12" t="s">
        <v>52</v>
      </c>
      <c r="C176" s="39">
        <f>(3+(VLOOKUP($A176,Selector!$AB$61:$AF$77,2,FALSE))+(VLOOKUP($B176,Selector!$AB$61:$AF$77,4,FALSE)))</f>
        <v>3</v>
      </c>
      <c r="D176" s="37">
        <f>(1+(VLOOKUP(A176,Selector!$AB$61:$AF$77,3,FALSE))+(VLOOKUP(B176,Selector!$AB$61:$AF$77,5,FALSE)))</f>
        <v>-1</v>
      </c>
      <c r="E176" s="39" t="str">
        <f>VLOOKUP((VLOOKUP($A176,Selector!$AB$61:$AF$77,3,FALSE))+((VLOOKUP($B176,Selector!$AB$61:$AF$77,5,FALSE))*-1),Selector!$AB$80:$AD$88,2,FALSE)</f>
        <v>Medium</v>
      </c>
      <c r="F176" s="37" t="str">
        <f>VLOOKUP(((VLOOKUP($A176,Selector!$AB$61:$AF$77,2,FALSE))*-1)+(VLOOKUP($B176,Selector!$AB$61:$AF$77,4,FALSE)),Selector!$AB$80:$AD$88,3,FALSE)</f>
        <v>Max narrowness</v>
      </c>
      <c r="G176" s="47">
        <f>(VLOOKUP($A176,Selector!$AB$61:$AF$77,3,FALSE))+((VLOOKUP($B176,Selector!$AB$61:$AF$77,5,FALSE))*-1)</f>
        <v>0</v>
      </c>
      <c r="H176" s="55">
        <f>((VLOOKUP($A176,Selector!$AB$61:$AF$77,2,FALSE))*-1)+(VLOOKUP($B176,Selector!$AB$61:$AF$77,4,FALSE))</f>
        <v>-2</v>
      </c>
    </row>
    <row r="177" spans="1:8">
      <c r="A177" s="13" t="s">
        <v>56</v>
      </c>
      <c r="B177" s="11" t="s">
        <v>58</v>
      </c>
      <c r="C177" s="43">
        <f>(3+(VLOOKUP($A177,Selector!$AB$61:$AF$77,2,FALSE))+(VLOOKUP($B177,Selector!$AB$61:$AF$77,4,FALSE)))</f>
        <v>2.5</v>
      </c>
      <c r="D177" s="42">
        <f>(1+(VLOOKUP(A177,Selector!$AB$61:$AF$77,3,FALSE))+(VLOOKUP(B177,Selector!$AB$61:$AF$77,5,FALSE)))</f>
        <v>2.5</v>
      </c>
      <c r="E177" s="40" t="str">
        <f>VLOOKUP((VLOOKUP($A177,Selector!$AB$61:$AF$77,3,FALSE))+((VLOOKUP($B177,Selector!$AB$61:$AF$77,5,FALSE))*-1),Selector!$AB$80:$AD$88,2,FALSE)</f>
        <v>Slightly Higher</v>
      </c>
      <c r="F177" s="42" t="str">
        <f>VLOOKUP(((VLOOKUP($A177,Selector!$AB$61:$AF$77,2,FALSE))*-1)+(VLOOKUP($B177,Selector!$AB$61:$AF$77,4,FALSE)),Selector!$AB$80:$AD$88,3,FALSE)</f>
        <v>Very wide</v>
      </c>
      <c r="G177" s="54">
        <f>(VLOOKUP($A177,Selector!$AB$61:$AF$77,3,FALSE))+((VLOOKUP($B177,Selector!$AB$61:$AF$77,5,FALSE))*-1)</f>
        <v>0.5</v>
      </c>
      <c r="H177" s="51">
        <f>((VLOOKUP($A177,Selector!$AB$61:$AF$77,2,FALSE))*-1)+(VLOOKUP($B177,Selector!$AB$61:$AF$77,4,FALSE))</f>
        <v>1.5</v>
      </c>
    </row>
    <row r="178" spans="1:8">
      <c r="A178" s="5" t="s">
        <v>64</v>
      </c>
      <c r="B178" s="33" t="s">
        <v>63</v>
      </c>
      <c r="C178" s="43">
        <f>(3+(VLOOKUP($A178,Selector!$AB$61:$AF$77,2,FALSE))+(VLOOKUP($B178,Selector!$AB$61:$AF$77,4,FALSE)))</f>
        <v>2.5</v>
      </c>
      <c r="D178" s="42">
        <f>(1+(VLOOKUP(A178,Selector!$AB$61:$AF$77,3,FALSE))+(VLOOKUP(B178,Selector!$AB$61:$AF$77,5,FALSE)))</f>
        <v>2.5</v>
      </c>
      <c r="E178" s="40" t="str">
        <f>VLOOKUP((VLOOKUP($A178,Selector!$AB$61:$AF$77,3,FALSE))+((VLOOKUP($B178,Selector!$AB$61:$AF$77,5,FALSE))*-1),Selector!$AB$80:$AD$88,2,FALSE)</f>
        <v>Slightly Higher</v>
      </c>
      <c r="F178" s="43" t="str">
        <f>VLOOKUP(((VLOOKUP($A178,Selector!$AB$61:$AF$77,2,FALSE))*-1)+(VLOOKUP($B178,Selector!$AB$61:$AF$77,4,FALSE)),Selector!$AB$80:$AD$88,3,FALSE)</f>
        <v>Slightly Narrower</v>
      </c>
      <c r="G178" s="54">
        <f>(VLOOKUP($A178,Selector!$AB$61:$AF$77,3,FALSE))+((VLOOKUP($B178,Selector!$AB$61:$AF$77,5,FALSE))*-1)</f>
        <v>0.5</v>
      </c>
      <c r="H178" s="53">
        <f>((VLOOKUP($A178,Selector!$AB$61:$AF$77,2,FALSE))*-1)+(VLOOKUP($B178,Selector!$AB$61:$AF$77,4,FALSE))</f>
        <v>-0.5</v>
      </c>
    </row>
    <row r="179" spans="1:8">
      <c r="A179" s="10" t="s">
        <v>62</v>
      </c>
      <c r="B179" s="6" t="s">
        <v>65</v>
      </c>
      <c r="C179" s="43">
        <f>(3+(VLOOKUP($A179,Selector!$AB$61:$AF$77,2,FALSE))+(VLOOKUP($B179,Selector!$AB$61:$AF$77,4,FALSE)))</f>
        <v>2.5</v>
      </c>
      <c r="D179" s="42">
        <f>(1+(VLOOKUP(A179,Selector!$AB$61:$AF$77,3,FALSE))+(VLOOKUP(B179,Selector!$AB$61:$AF$77,5,FALSE)))</f>
        <v>2.5</v>
      </c>
      <c r="E179" s="43" t="str">
        <f>VLOOKUP((VLOOKUP($A179,Selector!$AB$61:$AF$77,3,FALSE))+((VLOOKUP($B179,Selector!$AB$61:$AF$77,5,FALSE))*-1),Selector!$AB$80:$AD$88,2,FALSE)</f>
        <v>Slightly Lower</v>
      </c>
      <c r="F179" s="40" t="str">
        <f>VLOOKUP(((VLOOKUP($A179,Selector!$AB$61:$AF$77,2,FALSE))*-1)+(VLOOKUP($B179,Selector!$AB$61:$AF$77,4,FALSE)),Selector!$AB$80:$AD$88,3,FALSE)</f>
        <v>Slightly Wider</v>
      </c>
      <c r="G179" s="53">
        <f>(VLOOKUP($A179,Selector!$AB$61:$AF$77,3,FALSE))+((VLOOKUP($B179,Selector!$AB$61:$AF$77,5,FALSE))*-1)</f>
        <v>-0.5</v>
      </c>
      <c r="H179" s="54">
        <f>((VLOOKUP($A179,Selector!$AB$61:$AF$77,2,FALSE))*-1)+(VLOOKUP($B179,Selector!$AB$61:$AF$77,4,FALSE))</f>
        <v>0.5</v>
      </c>
    </row>
    <row r="180" spans="1:8">
      <c r="A180" s="9" t="s">
        <v>59</v>
      </c>
      <c r="B180" s="14" t="s">
        <v>57</v>
      </c>
      <c r="C180" s="43">
        <f>(3+(VLOOKUP($A180,Selector!$AB$61:$AF$77,2,FALSE))+(VLOOKUP($B180,Selector!$AB$61:$AF$77,4,FALSE)))</f>
        <v>2.5</v>
      </c>
      <c r="D180" s="42">
        <f>(1+(VLOOKUP(A180,Selector!$AB$61:$AF$77,3,FALSE))+(VLOOKUP(B180,Selector!$AB$61:$AF$77,5,FALSE)))</f>
        <v>2.5</v>
      </c>
      <c r="E180" s="43" t="str">
        <f>VLOOKUP((VLOOKUP($A180,Selector!$AB$61:$AF$77,3,FALSE))+((VLOOKUP($B180,Selector!$AB$61:$AF$77,5,FALSE))*-1),Selector!$AB$80:$AD$88,2,FALSE)</f>
        <v>Slightly Lower</v>
      </c>
      <c r="F180" s="38" t="str">
        <f>VLOOKUP(((VLOOKUP($A180,Selector!$AB$61:$AF$77,2,FALSE))*-1)+(VLOOKUP($B180,Selector!$AB$61:$AF$77,4,FALSE)),Selector!$AB$80:$AD$88,3,FALSE)</f>
        <v>Very narrow</v>
      </c>
      <c r="G180" s="53">
        <f>(VLOOKUP($A180,Selector!$AB$61:$AF$77,3,FALSE))+((VLOOKUP($B180,Selector!$AB$61:$AF$77,5,FALSE))*-1)</f>
        <v>-0.5</v>
      </c>
      <c r="H180" s="48">
        <f>((VLOOKUP($A180,Selector!$AB$61:$AF$77,2,FALSE))*-1)+(VLOOKUP($B180,Selector!$AB$61:$AF$77,4,FALSE))</f>
        <v>-1.5</v>
      </c>
    </row>
    <row r="181" spans="1:8">
      <c r="A181" s="13" t="s">
        <v>56</v>
      </c>
      <c r="B181" s="4" t="s">
        <v>60</v>
      </c>
      <c r="C181" s="43">
        <f>(3+(VLOOKUP($A181,Selector!$AB$61:$AF$77,2,FALSE))+(VLOOKUP($B181,Selector!$AB$61:$AF$77,4,FALSE)))</f>
        <v>2.5</v>
      </c>
      <c r="D181" s="36">
        <f>(1+(VLOOKUP(A181,Selector!$AB$61:$AF$77,3,FALSE))+(VLOOKUP(B181,Selector!$AB$61:$AF$77,5,FALSE)))</f>
        <v>2</v>
      </c>
      <c r="E181" s="36" t="str">
        <f>VLOOKUP((VLOOKUP($A181,Selector!$AB$61:$AF$77,3,FALSE))+((VLOOKUP($B181,Selector!$AB$61:$AF$77,5,FALSE))*-1),Selector!$AB$80:$AD$88,2,FALSE)</f>
        <v>High</v>
      </c>
      <c r="F181" s="42" t="str">
        <f>VLOOKUP(((VLOOKUP($A181,Selector!$AB$61:$AF$77,2,FALSE))*-1)+(VLOOKUP($B181,Selector!$AB$61:$AF$77,4,FALSE)),Selector!$AB$80:$AD$88,3,FALSE)</f>
        <v>Very wide</v>
      </c>
      <c r="G181" s="52">
        <f>(VLOOKUP($A181,Selector!$AB$61:$AF$77,3,FALSE))+((VLOOKUP($B181,Selector!$AB$61:$AF$77,5,FALSE))*-1)</f>
        <v>1</v>
      </c>
      <c r="H181" s="51">
        <f>((VLOOKUP($A181,Selector!$AB$61:$AF$77,2,FALSE))*-1)+(VLOOKUP($B181,Selector!$AB$61:$AF$77,4,FALSE))</f>
        <v>1.5</v>
      </c>
    </row>
    <row r="182" spans="1:8">
      <c r="A182" s="5" t="s">
        <v>64</v>
      </c>
      <c r="B182" s="3" t="s">
        <v>61</v>
      </c>
      <c r="C182" s="43">
        <f>(3+(VLOOKUP($A182,Selector!$AB$61:$AF$77,2,FALSE))+(VLOOKUP($B182,Selector!$AB$61:$AF$77,4,FALSE)))</f>
        <v>2.5</v>
      </c>
      <c r="D182" s="36">
        <f>(1+(VLOOKUP(A182,Selector!$AB$61:$AF$77,3,FALSE))+(VLOOKUP(B182,Selector!$AB$61:$AF$77,5,FALSE)))</f>
        <v>2</v>
      </c>
      <c r="E182" s="36" t="str">
        <f>VLOOKUP((VLOOKUP($A182,Selector!$AB$61:$AF$77,3,FALSE))+((VLOOKUP($B182,Selector!$AB$61:$AF$77,5,FALSE))*-1),Selector!$AB$80:$AD$88,2,FALSE)</f>
        <v>High</v>
      </c>
      <c r="F182" s="43" t="str">
        <f>VLOOKUP(((VLOOKUP($A182,Selector!$AB$61:$AF$77,2,FALSE))*-1)+(VLOOKUP($B182,Selector!$AB$61:$AF$77,4,FALSE)),Selector!$AB$80:$AD$88,3,FALSE)</f>
        <v>Slightly Narrower</v>
      </c>
      <c r="G182" s="52">
        <f>(VLOOKUP($A182,Selector!$AB$61:$AF$77,3,FALSE))+((VLOOKUP($B182,Selector!$AB$61:$AF$77,5,FALSE))*-1)</f>
        <v>1</v>
      </c>
      <c r="H182" s="53">
        <f>((VLOOKUP($A182,Selector!$AB$61:$AF$77,2,FALSE))*-1)+(VLOOKUP($B182,Selector!$AB$61:$AF$77,4,FALSE))</f>
        <v>-0.5</v>
      </c>
    </row>
    <row r="183" spans="1:8">
      <c r="A183" s="10" t="s">
        <v>62</v>
      </c>
      <c r="B183" s="2" t="s">
        <v>66</v>
      </c>
      <c r="C183" s="43">
        <f>(3+(VLOOKUP($A183,Selector!$AB$61:$AF$77,2,FALSE))+(VLOOKUP($B183,Selector!$AB$61:$AF$77,4,FALSE)))</f>
        <v>2.5</v>
      </c>
      <c r="D183" s="36">
        <f>(1+(VLOOKUP(A183,Selector!$AB$61:$AF$77,3,FALSE))+(VLOOKUP(B183,Selector!$AB$61:$AF$77,5,FALSE)))</f>
        <v>2</v>
      </c>
      <c r="E183" s="39" t="str">
        <f>VLOOKUP((VLOOKUP($A183,Selector!$AB$61:$AF$77,3,FALSE))+((VLOOKUP($B183,Selector!$AB$61:$AF$77,5,FALSE))*-1),Selector!$AB$80:$AD$88,2,FALSE)</f>
        <v>Medium</v>
      </c>
      <c r="F183" s="40" t="str">
        <f>VLOOKUP(((VLOOKUP($A183,Selector!$AB$61:$AF$77,2,FALSE))*-1)+(VLOOKUP($B183,Selector!$AB$61:$AF$77,4,FALSE)),Selector!$AB$80:$AD$88,3,FALSE)</f>
        <v>Slightly Wider</v>
      </c>
      <c r="G183" s="47">
        <f>(VLOOKUP($A183,Selector!$AB$61:$AF$77,3,FALSE))+((VLOOKUP($B183,Selector!$AB$61:$AF$77,5,FALSE))*-1)</f>
        <v>0</v>
      </c>
      <c r="H183" s="54">
        <f>((VLOOKUP($A183,Selector!$AB$61:$AF$77,2,FALSE))*-1)+(VLOOKUP($B183,Selector!$AB$61:$AF$77,4,FALSE))</f>
        <v>0.5</v>
      </c>
    </row>
    <row r="184" spans="1:8">
      <c r="A184" s="1" t="s">
        <v>67</v>
      </c>
      <c r="B184" s="33" t="s">
        <v>63</v>
      </c>
      <c r="C184" s="43">
        <f>(3+(VLOOKUP($A184,Selector!$AB$61:$AF$77,2,FALSE))+(VLOOKUP($B184,Selector!$AB$61:$AF$77,4,FALSE)))</f>
        <v>2.5</v>
      </c>
      <c r="D184" s="36">
        <f>(1+(VLOOKUP(A184,Selector!$AB$61:$AF$77,3,FALSE))+(VLOOKUP(B184,Selector!$AB$61:$AF$77,5,FALSE)))</f>
        <v>2</v>
      </c>
      <c r="E184" s="39" t="str">
        <f>VLOOKUP((VLOOKUP($A184,Selector!$AB$61:$AF$77,3,FALSE))+((VLOOKUP($B184,Selector!$AB$61:$AF$77,5,FALSE))*-1),Selector!$AB$80:$AD$88,2,FALSE)</f>
        <v>Medium</v>
      </c>
      <c r="F184" s="43" t="str">
        <f>VLOOKUP(((VLOOKUP($A184,Selector!$AB$61:$AF$77,2,FALSE))*-1)+(VLOOKUP($B184,Selector!$AB$61:$AF$77,4,FALSE)),Selector!$AB$80:$AD$88,3,FALSE)</f>
        <v>Slightly Narrower</v>
      </c>
      <c r="G184" s="47">
        <f>(VLOOKUP($A184,Selector!$AB$61:$AF$77,3,FALSE))+((VLOOKUP($B184,Selector!$AB$61:$AF$77,5,FALSE))*-1)</f>
        <v>0</v>
      </c>
      <c r="H184" s="53">
        <f>((VLOOKUP($A184,Selector!$AB$61:$AF$77,2,FALSE))*-1)+(VLOOKUP($B184,Selector!$AB$61:$AF$77,4,FALSE))</f>
        <v>-0.5</v>
      </c>
    </row>
    <row r="185" spans="1:8">
      <c r="A185" s="4" t="s">
        <v>60</v>
      </c>
      <c r="B185" s="6" t="s">
        <v>65</v>
      </c>
      <c r="C185" s="43">
        <f>(3+(VLOOKUP($A185,Selector!$AB$61:$AF$77,2,FALSE))+(VLOOKUP($B185,Selector!$AB$61:$AF$77,4,FALSE)))</f>
        <v>2.5</v>
      </c>
      <c r="D185" s="36">
        <f>(1+(VLOOKUP(A185,Selector!$AB$61:$AF$77,3,FALSE))+(VLOOKUP(B185,Selector!$AB$61:$AF$77,5,FALSE)))</f>
        <v>2</v>
      </c>
      <c r="E185" s="44" t="str">
        <f>VLOOKUP((VLOOKUP($A185,Selector!$AB$61:$AF$77,3,FALSE))+((VLOOKUP($B185,Selector!$AB$61:$AF$77,5,FALSE))*-1),Selector!$AB$80:$AD$88,2,FALSE)</f>
        <v>Low</v>
      </c>
      <c r="F185" s="40" t="str">
        <f>VLOOKUP(((VLOOKUP($A185,Selector!$AB$61:$AF$77,2,FALSE))*-1)+(VLOOKUP($B185,Selector!$AB$61:$AF$77,4,FALSE)),Selector!$AB$80:$AD$88,3,FALSE)</f>
        <v>Slightly Wider</v>
      </c>
      <c r="G185" s="50">
        <f>(VLOOKUP($A185,Selector!$AB$61:$AF$77,3,FALSE))+((VLOOKUP($B185,Selector!$AB$61:$AF$77,5,FALSE))*-1)</f>
        <v>-1</v>
      </c>
      <c r="H185" s="54">
        <f>((VLOOKUP($A185,Selector!$AB$61:$AF$77,2,FALSE))*-1)+(VLOOKUP($B185,Selector!$AB$61:$AF$77,4,FALSE))</f>
        <v>0.5</v>
      </c>
    </row>
    <row r="186" spans="1:8">
      <c r="A186" s="3" t="s">
        <v>61</v>
      </c>
      <c r="B186" s="14" t="s">
        <v>57</v>
      </c>
      <c r="C186" s="43">
        <f>(3+(VLOOKUP($A186,Selector!$AB$61:$AF$77,2,FALSE))+(VLOOKUP($B186,Selector!$AB$61:$AF$77,4,FALSE)))</f>
        <v>2.5</v>
      </c>
      <c r="D186" s="36">
        <f>(1+(VLOOKUP(A186,Selector!$AB$61:$AF$77,3,FALSE))+(VLOOKUP(B186,Selector!$AB$61:$AF$77,5,FALSE)))</f>
        <v>2</v>
      </c>
      <c r="E186" s="44" t="str">
        <f>VLOOKUP((VLOOKUP($A186,Selector!$AB$61:$AF$77,3,FALSE))+((VLOOKUP($B186,Selector!$AB$61:$AF$77,5,FALSE))*-1),Selector!$AB$80:$AD$88,2,FALSE)</f>
        <v>Low</v>
      </c>
      <c r="F186" s="38" t="str">
        <f>VLOOKUP(((VLOOKUP($A186,Selector!$AB$61:$AF$77,2,FALSE))*-1)+(VLOOKUP($B186,Selector!$AB$61:$AF$77,4,FALSE)),Selector!$AB$80:$AD$88,3,FALSE)</f>
        <v>Very narrow</v>
      </c>
      <c r="G186" s="50">
        <f>(VLOOKUP($A186,Selector!$AB$61:$AF$77,3,FALSE))+((VLOOKUP($B186,Selector!$AB$61:$AF$77,5,FALSE))*-1)</f>
        <v>-1</v>
      </c>
      <c r="H186" s="48">
        <f>((VLOOKUP($A186,Selector!$AB$61:$AF$77,2,FALSE))*-1)+(VLOOKUP($B186,Selector!$AB$61:$AF$77,4,FALSE))</f>
        <v>-1.5</v>
      </c>
    </row>
    <row r="187" spans="1:8">
      <c r="A187" s="13" t="s">
        <v>56</v>
      </c>
      <c r="B187" s="10" t="s">
        <v>62</v>
      </c>
      <c r="C187" s="43">
        <f>(3+(VLOOKUP($A187,Selector!$AB$61:$AF$77,2,FALSE))+(VLOOKUP($B187,Selector!$AB$61:$AF$77,4,FALSE)))</f>
        <v>2.5</v>
      </c>
      <c r="D187" s="40">
        <f>(1+(VLOOKUP(A187,Selector!$AB$61:$AF$77,3,FALSE))+(VLOOKUP(B187,Selector!$AB$61:$AF$77,5,FALSE)))</f>
        <v>1.5</v>
      </c>
      <c r="E187" s="42" t="str">
        <f>VLOOKUP((VLOOKUP($A187,Selector!$AB$61:$AF$77,3,FALSE))+((VLOOKUP($B187,Selector!$AB$61:$AF$77,5,FALSE))*-1),Selector!$AB$80:$AD$88,2,FALSE)</f>
        <v>Very high</v>
      </c>
      <c r="F187" s="42" t="str">
        <f>VLOOKUP(((VLOOKUP($A187,Selector!$AB$61:$AF$77,2,FALSE))*-1)+(VLOOKUP($B187,Selector!$AB$61:$AF$77,4,FALSE)),Selector!$AB$80:$AD$88,3,FALSE)</f>
        <v>Very wide</v>
      </c>
      <c r="G187" s="51">
        <f>(VLOOKUP($A187,Selector!$AB$61:$AF$77,3,FALSE))+((VLOOKUP($B187,Selector!$AB$61:$AF$77,5,FALSE))*-1)</f>
        <v>1.5</v>
      </c>
      <c r="H187" s="51">
        <f>((VLOOKUP($A187,Selector!$AB$61:$AF$77,2,FALSE))*-1)+(VLOOKUP($B187,Selector!$AB$61:$AF$77,4,FALSE))</f>
        <v>1.5</v>
      </c>
    </row>
    <row r="188" spans="1:8">
      <c r="A188" s="5" t="s">
        <v>64</v>
      </c>
      <c r="B188" s="9" t="s">
        <v>59</v>
      </c>
      <c r="C188" s="43">
        <f>(3+(VLOOKUP($A188,Selector!$AB$61:$AF$77,2,FALSE))+(VLOOKUP($B188,Selector!$AB$61:$AF$77,4,FALSE)))</f>
        <v>2.5</v>
      </c>
      <c r="D188" s="40">
        <f>(1+(VLOOKUP(A188,Selector!$AB$61:$AF$77,3,FALSE))+(VLOOKUP(B188,Selector!$AB$61:$AF$77,5,FALSE)))</f>
        <v>1.5</v>
      </c>
      <c r="E188" s="42" t="str">
        <f>VLOOKUP((VLOOKUP($A188,Selector!$AB$61:$AF$77,3,FALSE))+((VLOOKUP($B188,Selector!$AB$61:$AF$77,5,FALSE))*-1),Selector!$AB$80:$AD$88,2,FALSE)</f>
        <v>Very high</v>
      </c>
      <c r="F188" s="43" t="str">
        <f>VLOOKUP(((VLOOKUP($A188,Selector!$AB$61:$AF$77,2,FALSE))*-1)+(VLOOKUP($B188,Selector!$AB$61:$AF$77,4,FALSE)),Selector!$AB$80:$AD$88,3,FALSE)</f>
        <v>Slightly Narrower</v>
      </c>
      <c r="G188" s="51">
        <f>(VLOOKUP($A188,Selector!$AB$61:$AF$77,3,FALSE))+((VLOOKUP($B188,Selector!$AB$61:$AF$77,5,FALSE))*-1)</f>
        <v>1.5</v>
      </c>
      <c r="H188" s="53">
        <f>((VLOOKUP($A188,Selector!$AB$61:$AF$77,2,FALSE))*-1)+(VLOOKUP($B188,Selector!$AB$61:$AF$77,4,FALSE))</f>
        <v>-0.5</v>
      </c>
    </row>
    <row r="189" spans="1:8">
      <c r="A189" s="10" t="s">
        <v>62</v>
      </c>
      <c r="B189" s="58" t="s">
        <v>17</v>
      </c>
      <c r="C189" s="43">
        <f>(3+(VLOOKUP($A189,Selector!$AB$61:$AF$77,2,FALSE))+(VLOOKUP($B189,Selector!$AB$61:$AF$77,4,FALSE)))</f>
        <v>2.5</v>
      </c>
      <c r="D189" s="40">
        <f>(1+(VLOOKUP(A189,Selector!$AB$61:$AF$77,3,FALSE))+(VLOOKUP(B189,Selector!$AB$61:$AF$77,5,FALSE)))</f>
        <v>1.5</v>
      </c>
      <c r="E189" s="40" t="str">
        <f>VLOOKUP((VLOOKUP($A189,Selector!$AB$61:$AF$77,3,FALSE))+((VLOOKUP($B189,Selector!$AB$61:$AF$77,5,FALSE))*-1),Selector!$AB$80:$AD$88,2,FALSE)</f>
        <v>Slightly Higher</v>
      </c>
      <c r="F189" s="40" t="str">
        <f>VLOOKUP(((VLOOKUP($A189,Selector!$AB$61:$AF$77,2,FALSE))*-1)+(VLOOKUP($B189,Selector!$AB$61:$AF$77,4,FALSE)),Selector!$AB$80:$AD$88,3,FALSE)</f>
        <v>Slightly Wider</v>
      </c>
      <c r="G189" s="54">
        <f>(VLOOKUP($A189,Selector!$AB$61:$AF$77,3,FALSE))+((VLOOKUP($B189,Selector!$AB$61:$AF$77,5,FALSE))*-1)</f>
        <v>0.5</v>
      </c>
      <c r="H189" s="54">
        <f>((VLOOKUP($A189,Selector!$AB$61:$AF$77,2,FALSE))*-1)+(VLOOKUP($B189,Selector!$AB$61:$AF$77,4,FALSE))</f>
        <v>0.5</v>
      </c>
    </row>
    <row r="190" spans="1:8">
      <c r="A190" s="1" t="s">
        <v>67</v>
      </c>
      <c r="B190" s="3" t="s">
        <v>61</v>
      </c>
      <c r="C190" s="43">
        <f>(3+(VLOOKUP($A190,Selector!$AB$61:$AF$77,2,FALSE))+(VLOOKUP($B190,Selector!$AB$61:$AF$77,4,FALSE)))</f>
        <v>2.5</v>
      </c>
      <c r="D190" s="40">
        <f>(1+(VLOOKUP(A190,Selector!$AB$61:$AF$77,3,FALSE))+(VLOOKUP(B190,Selector!$AB$61:$AF$77,5,FALSE)))</f>
        <v>1.5</v>
      </c>
      <c r="E190" s="40" t="str">
        <f>VLOOKUP((VLOOKUP($A190,Selector!$AB$61:$AF$77,3,FALSE))+((VLOOKUP($B190,Selector!$AB$61:$AF$77,5,FALSE))*-1),Selector!$AB$80:$AD$88,2,FALSE)</f>
        <v>Slightly Higher</v>
      </c>
      <c r="F190" s="43" t="str">
        <f>VLOOKUP(((VLOOKUP($A190,Selector!$AB$61:$AF$77,2,FALSE))*-1)+(VLOOKUP($B190,Selector!$AB$61:$AF$77,4,FALSE)),Selector!$AB$80:$AD$88,3,FALSE)</f>
        <v>Slightly Narrower</v>
      </c>
      <c r="G190" s="54">
        <f>(VLOOKUP($A190,Selector!$AB$61:$AF$77,3,FALSE))+((VLOOKUP($B190,Selector!$AB$61:$AF$77,5,FALSE))*-1)</f>
        <v>0.5</v>
      </c>
      <c r="H190" s="53">
        <f>((VLOOKUP($A190,Selector!$AB$61:$AF$77,2,FALSE))*-1)+(VLOOKUP($B190,Selector!$AB$61:$AF$77,4,FALSE))</f>
        <v>-0.5</v>
      </c>
    </row>
    <row r="191" spans="1:8">
      <c r="A191" s="9" t="s">
        <v>59</v>
      </c>
      <c r="B191" s="7" t="s">
        <v>55</v>
      </c>
      <c r="C191" s="43">
        <f>(3+(VLOOKUP($A191,Selector!$AB$61:$AF$77,2,FALSE))+(VLOOKUP($B191,Selector!$AB$61:$AF$77,4,FALSE)))</f>
        <v>2.5</v>
      </c>
      <c r="D191" s="40">
        <f>(1+(VLOOKUP(A191,Selector!$AB$61:$AF$77,3,FALSE))+(VLOOKUP(B191,Selector!$AB$61:$AF$77,5,FALSE)))</f>
        <v>1.5</v>
      </c>
      <c r="E191" s="40" t="str">
        <f>VLOOKUP((VLOOKUP($A191,Selector!$AB$61:$AF$77,3,FALSE))+((VLOOKUP($B191,Selector!$AB$61:$AF$77,5,FALSE))*-1),Selector!$AB$80:$AD$88,2,FALSE)</f>
        <v>Slightly Higher</v>
      </c>
      <c r="F191" s="38" t="str">
        <f>VLOOKUP(((VLOOKUP($A191,Selector!$AB$61:$AF$77,2,FALSE))*-1)+(VLOOKUP($B191,Selector!$AB$61:$AF$77,4,FALSE)),Selector!$AB$80:$AD$88,3,FALSE)</f>
        <v>Very narrow</v>
      </c>
      <c r="G191" s="54">
        <f>(VLOOKUP($A191,Selector!$AB$61:$AF$77,3,FALSE))+((VLOOKUP($B191,Selector!$AB$61:$AF$77,5,FALSE))*-1)</f>
        <v>0.5</v>
      </c>
      <c r="H191" s="48">
        <f>((VLOOKUP($A191,Selector!$AB$61:$AF$77,2,FALSE))*-1)+(VLOOKUP($B191,Selector!$AB$61:$AF$77,4,FALSE))</f>
        <v>-1.5</v>
      </c>
    </row>
    <row r="192" spans="1:8">
      <c r="A192" s="8" t="s">
        <v>54</v>
      </c>
      <c r="B192" s="11" t="s">
        <v>58</v>
      </c>
      <c r="C192" s="43">
        <f>(3+(VLOOKUP($A192,Selector!$AB$61:$AF$77,2,FALSE))+(VLOOKUP($B192,Selector!$AB$61:$AF$77,4,FALSE)))</f>
        <v>2.5</v>
      </c>
      <c r="D192" s="40">
        <f>(1+(VLOOKUP(A192,Selector!$AB$61:$AF$77,3,FALSE))+(VLOOKUP(B192,Selector!$AB$61:$AF$77,5,FALSE)))</f>
        <v>1.5</v>
      </c>
      <c r="E192" s="43" t="str">
        <f>VLOOKUP((VLOOKUP($A192,Selector!$AB$61:$AF$77,3,FALSE))+((VLOOKUP($B192,Selector!$AB$61:$AF$77,5,FALSE))*-1),Selector!$AB$80:$AD$88,2,FALSE)</f>
        <v>Slightly Lower</v>
      </c>
      <c r="F192" s="42" t="str">
        <f>VLOOKUP(((VLOOKUP($A192,Selector!$AB$61:$AF$77,2,FALSE))*-1)+(VLOOKUP($B192,Selector!$AB$61:$AF$77,4,FALSE)),Selector!$AB$80:$AD$88,3,FALSE)</f>
        <v>Very wide</v>
      </c>
      <c r="G192" s="53">
        <f>(VLOOKUP($A192,Selector!$AB$61:$AF$77,3,FALSE))+((VLOOKUP($B192,Selector!$AB$61:$AF$77,5,FALSE))*-1)</f>
        <v>-0.5</v>
      </c>
      <c r="H192" s="51">
        <f>((VLOOKUP($A192,Selector!$AB$61:$AF$77,2,FALSE))*-1)+(VLOOKUP($B192,Selector!$AB$61:$AF$77,4,FALSE))</f>
        <v>1.5</v>
      </c>
    </row>
    <row r="193" spans="1:8">
      <c r="A193" s="4" t="s">
        <v>60</v>
      </c>
      <c r="B193" s="2" t="s">
        <v>66</v>
      </c>
      <c r="C193" s="43">
        <f>(3+(VLOOKUP($A193,Selector!$AB$61:$AF$77,2,FALSE))+(VLOOKUP($B193,Selector!$AB$61:$AF$77,4,FALSE)))</f>
        <v>2.5</v>
      </c>
      <c r="D193" s="40">
        <f>(1+(VLOOKUP(A193,Selector!$AB$61:$AF$77,3,FALSE))+(VLOOKUP(B193,Selector!$AB$61:$AF$77,5,FALSE)))</f>
        <v>1.5</v>
      </c>
      <c r="E193" s="43" t="str">
        <f>VLOOKUP((VLOOKUP($A193,Selector!$AB$61:$AF$77,3,FALSE))+((VLOOKUP($B193,Selector!$AB$61:$AF$77,5,FALSE))*-1),Selector!$AB$80:$AD$88,2,FALSE)</f>
        <v>Slightly Lower</v>
      </c>
      <c r="F193" s="40" t="str">
        <f>VLOOKUP(((VLOOKUP($A193,Selector!$AB$61:$AF$77,2,FALSE))*-1)+(VLOOKUP($B193,Selector!$AB$61:$AF$77,4,FALSE)),Selector!$AB$80:$AD$88,3,FALSE)</f>
        <v>Slightly Wider</v>
      </c>
      <c r="G193" s="53">
        <f>(VLOOKUP($A193,Selector!$AB$61:$AF$77,3,FALSE))+((VLOOKUP($B193,Selector!$AB$61:$AF$77,5,FALSE))*-1)</f>
        <v>-0.5</v>
      </c>
      <c r="H193" s="54">
        <f>((VLOOKUP($A193,Selector!$AB$61:$AF$77,2,FALSE))*-1)+(VLOOKUP($B193,Selector!$AB$61:$AF$77,4,FALSE))</f>
        <v>0.5</v>
      </c>
    </row>
    <row r="194" spans="1:8">
      <c r="A194" s="58" t="s">
        <v>17</v>
      </c>
      <c r="B194" s="33" t="s">
        <v>63</v>
      </c>
      <c r="C194" s="43">
        <f>(3+(VLOOKUP($A194,Selector!$AB$61:$AF$77,2,FALSE))+(VLOOKUP($B194,Selector!$AB$61:$AF$77,4,FALSE)))</f>
        <v>2.5</v>
      </c>
      <c r="D194" s="40">
        <f>(1+(VLOOKUP(A194,Selector!$AB$61:$AF$77,3,FALSE))+(VLOOKUP(B194,Selector!$AB$61:$AF$77,5,FALSE)))</f>
        <v>1.5</v>
      </c>
      <c r="E194" s="43" t="str">
        <f>VLOOKUP((VLOOKUP($A194,Selector!$AB$61:$AF$77,3,FALSE))+((VLOOKUP($B194,Selector!$AB$61:$AF$77,5,FALSE))*-1),Selector!$AB$80:$AD$88,2,FALSE)</f>
        <v>Slightly Lower</v>
      </c>
      <c r="F194" s="43" t="str">
        <f>VLOOKUP(((VLOOKUP($A194,Selector!$AB$61:$AF$77,2,FALSE))*-1)+(VLOOKUP($B194,Selector!$AB$61:$AF$77,4,FALSE)),Selector!$AB$80:$AD$88,3,FALSE)</f>
        <v>Slightly Narrower</v>
      </c>
      <c r="G194" s="53">
        <f>(VLOOKUP($A194,Selector!$AB$61:$AF$77,3,FALSE))+((VLOOKUP($B194,Selector!$AB$61:$AF$77,5,FALSE))*-1)</f>
        <v>-0.5</v>
      </c>
      <c r="H194" s="53">
        <f>((VLOOKUP($A194,Selector!$AB$61:$AF$77,2,FALSE))*-1)+(VLOOKUP($B194,Selector!$AB$61:$AF$77,4,FALSE))</f>
        <v>-0.5</v>
      </c>
    </row>
    <row r="195" spans="1:8">
      <c r="A195" s="11" t="s">
        <v>58</v>
      </c>
      <c r="B195" s="6" t="s">
        <v>65</v>
      </c>
      <c r="C195" s="43">
        <f>(3+(VLOOKUP($A195,Selector!$AB$61:$AF$77,2,FALSE))+(VLOOKUP($B195,Selector!$AB$61:$AF$77,4,FALSE)))</f>
        <v>2.5</v>
      </c>
      <c r="D195" s="40">
        <f>(1+(VLOOKUP(A195,Selector!$AB$61:$AF$77,3,FALSE))+(VLOOKUP(B195,Selector!$AB$61:$AF$77,5,FALSE)))</f>
        <v>1.5</v>
      </c>
      <c r="E195" s="38" t="str">
        <f>VLOOKUP((VLOOKUP($A195,Selector!$AB$61:$AF$77,3,FALSE))+((VLOOKUP($B195,Selector!$AB$61:$AF$77,5,FALSE))*-1),Selector!$AB$80:$AD$88,2,FALSE)</f>
        <v>Very low</v>
      </c>
      <c r="F195" s="40" t="str">
        <f>VLOOKUP(((VLOOKUP($A195,Selector!$AB$61:$AF$77,2,FALSE))*-1)+(VLOOKUP($B195,Selector!$AB$61:$AF$77,4,FALSE)),Selector!$AB$80:$AD$88,3,FALSE)</f>
        <v>Slightly Wider</v>
      </c>
      <c r="G195" s="48">
        <f>(VLOOKUP($A195,Selector!$AB$61:$AF$77,3,FALSE))+((VLOOKUP($B195,Selector!$AB$61:$AF$77,5,FALSE))*-1)</f>
        <v>-1.5</v>
      </c>
      <c r="H195" s="54">
        <f>((VLOOKUP($A195,Selector!$AB$61:$AF$77,2,FALSE))*-1)+(VLOOKUP($B195,Selector!$AB$61:$AF$77,4,FALSE))</f>
        <v>0.5</v>
      </c>
    </row>
    <row r="196" spans="1:8">
      <c r="A196" s="33" t="s">
        <v>63</v>
      </c>
      <c r="B196" s="14" t="s">
        <v>57</v>
      </c>
      <c r="C196" s="43">
        <f>(3+(VLOOKUP($A196,Selector!$AB$61:$AF$77,2,FALSE))+(VLOOKUP($B196,Selector!$AB$61:$AF$77,4,FALSE)))</f>
        <v>2.5</v>
      </c>
      <c r="D196" s="40">
        <f>(1+(VLOOKUP(A196,Selector!$AB$61:$AF$77,3,FALSE))+(VLOOKUP(B196,Selector!$AB$61:$AF$77,5,FALSE)))</f>
        <v>1.5</v>
      </c>
      <c r="E196" s="38" t="str">
        <f>VLOOKUP((VLOOKUP($A196,Selector!$AB$61:$AF$77,3,FALSE))+((VLOOKUP($B196,Selector!$AB$61:$AF$77,5,FALSE))*-1),Selector!$AB$80:$AD$88,2,FALSE)</f>
        <v>Very low</v>
      </c>
      <c r="F196" s="38" t="str">
        <f>VLOOKUP(((VLOOKUP($A196,Selector!$AB$61:$AF$77,2,FALSE))*-1)+(VLOOKUP($B196,Selector!$AB$61:$AF$77,4,FALSE)),Selector!$AB$80:$AD$88,3,FALSE)</f>
        <v>Very narrow</v>
      </c>
      <c r="G196" s="48">
        <f>(VLOOKUP($A196,Selector!$AB$61:$AF$77,3,FALSE))+((VLOOKUP($B196,Selector!$AB$61:$AF$77,5,FALSE))*-1)</f>
        <v>-1.5</v>
      </c>
      <c r="H196" s="48">
        <f>((VLOOKUP($A196,Selector!$AB$61:$AF$77,2,FALSE))*-1)+(VLOOKUP($B196,Selector!$AB$61:$AF$77,4,FALSE))</f>
        <v>-1.5</v>
      </c>
    </row>
    <row r="197" spans="1:8">
      <c r="A197" s="10" t="s">
        <v>62</v>
      </c>
      <c r="B197" s="1" t="s">
        <v>67</v>
      </c>
      <c r="C197" s="43">
        <f>(3+(VLOOKUP($A197,Selector!$AB$61:$AF$77,2,FALSE))+(VLOOKUP($B197,Selector!$AB$61:$AF$77,4,FALSE)))</f>
        <v>2.5</v>
      </c>
      <c r="D197" s="39">
        <f>(1+(VLOOKUP(A197,Selector!$AB$61:$AF$77,3,FALSE))+(VLOOKUP(B197,Selector!$AB$61:$AF$77,5,FALSE)))</f>
        <v>1</v>
      </c>
      <c r="E197" s="36" t="str">
        <f>VLOOKUP((VLOOKUP($A197,Selector!$AB$61:$AF$77,3,FALSE))+((VLOOKUP($B197,Selector!$AB$61:$AF$77,5,FALSE))*-1),Selector!$AB$80:$AD$88,2,FALSE)</f>
        <v>High</v>
      </c>
      <c r="F197" s="40" t="str">
        <f>VLOOKUP(((VLOOKUP($A197,Selector!$AB$61:$AF$77,2,FALSE))*-1)+(VLOOKUP($B197,Selector!$AB$61:$AF$77,4,FALSE)),Selector!$AB$80:$AD$88,3,FALSE)</f>
        <v>Slightly Wider</v>
      </c>
      <c r="G197" s="52">
        <f>(VLOOKUP($A197,Selector!$AB$61:$AF$77,3,FALSE))+((VLOOKUP($B197,Selector!$AB$61:$AF$77,5,FALSE))*-1)</f>
        <v>1</v>
      </c>
      <c r="H197" s="54">
        <f>((VLOOKUP($A197,Selector!$AB$61:$AF$77,2,FALSE))*-1)+(VLOOKUP($B197,Selector!$AB$61:$AF$77,4,FALSE))</f>
        <v>0.5</v>
      </c>
    </row>
    <row r="198" spans="1:8">
      <c r="A198" s="1" t="s">
        <v>67</v>
      </c>
      <c r="B198" s="9" t="s">
        <v>59</v>
      </c>
      <c r="C198" s="43">
        <f>(3+(VLOOKUP($A198,Selector!$AB$61:$AF$77,2,FALSE))+(VLOOKUP($B198,Selector!$AB$61:$AF$77,4,FALSE)))</f>
        <v>2.5</v>
      </c>
      <c r="D198" s="39">
        <f>(1+(VLOOKUP(A198,Selector!$AB$61:$AF$77,3,FALSE))+(VLOOKUP(B198,Selector!$AB$61:$AF$77,5,FALSE)))</f>
        <v>1</v>
      </c>
      <c r="E198" s="36" t="str">
        <f>VLOOKUP((VLOOKUP($A198,Selector!$AB$61:$AF$77,3,FALSE))+((VLOOKUP($B198,Selector!$AB$61:$AF$77,5,FALSE))*-1),Selector!$AB$80:$AD$88,2,FALSE)</f>
        <v>High</v>
      </c>
      <c r="F198" s="43" t="str">
        <f>VLOOKUP(((VLOOKUP($A198,Selector!$AB$61:$AF$77,2,FALSE))*-1)+(VLOOKUP($B198,Selector!$AB$61:$AF$77,4,FALSE)),Selector!$AB$80:$AD$88,3,FALSE)</f>
        <v>Slightly Narrower</v>
      </c>
      <c r="G198" s="52">
        <f>(VLOOKUP($A198,Selector!$AB$61:$AF$77,3,FALSE))+((VLOOKUP($B198,Selector!$AB$61:$AF$77,5,FALSE))*-1)</f>
        <v>1</v>
      </c>
      <c r="H198" s="53">
        <f>((VLOOKUP($A198,Selector!$AB$61:$AF$77,2,FALSE))*-1)+(VLOOKUP($B198,Selector!$AB$61:$AF$77,4,FALSE))</f>
        <v>-0.5</v>
      </c>
    </row>
    <row r="199" spans="1:8">
      <c r="A199" s="8" t="s">
        <v>54</v>
      </c>
      <c r="B199" s="4" t="s">
        <v>60</v>
      </c>
      <c r="C199" s="43">
        <f>(3+(VLOOKUP($A199,Selector!$AB$61:$AF$77,2,FALSE))+(VLOOKUP($B199,Selector!$AB$61:$AF$77,4,FALSE)))</f>
        <v>2.5</v>
      </c>
      <c r="D199" s="39">
        <f>(1+(VLOOKUP(A199,Selector!$AB$61:$AF$77,3,FALSE))+(VLOOKUP(B199,Selector!$AB$61:$AF$77,5,FALSE)))</f>
        <v>1</v>
      </c>
      <c r="E199" s="39" t="str">
        <f>VLOOKUP((VLOOKUP($A199,Selector!$AB$61:$AF$77,3,FALSE))+((VLOOKUP($B199,Selector!$AB$61:$AF$77,5,FALSE))*-1),Selector!$AB$80:$AD$88,2,FALSE)</f>
        <v>Medium</v>
      </c>
      <c r="F199" s="42" t="str">
        <f>VLOOKUP(((VLOOKUP($A199,Selector!$AB$61:$AF$77,2,FALSE))*-1)+(VLOOKUP($B199,Selector!$AB$61:$AF$77,4,FALSE)),Selector!$AB$80:$AD$88,3,FALSE)</f>
        <v>Very wide</v>
      </c>
      <c r="G199" s="47">
        <f>(VLOOKUP($A199,Selector!$AB$61:$AF$77,3,FALSE))+((VLOOKUP($B199,Selector!$AB$61:$AF$77,5,FALSE))*-1)</f>
        <v>0</v>
      </c>
      <c r="H199" s="51">
        <f>((VLOOKUP($A199,Selector!$AB$61:$AF$77,2,FALSE))*-1)+(VLOOKUP($B199,Selector!$AB$61:$AF$77,4,FALSE))</f>
        <v>1.5</v>
      </c>
    </row>
    <row r="200" spans="1:8">
      <c r="A200" s="4" t="s">
        <v>60</v>
      </c>
      <c r="B200" s="58" t="s">
        <v>17</v>
      </c>
      <c r="C200" s="43">
        <f>(3+(VLOOKUP($A200,Selector!$AB$61:$AF$77,2,FALSE))+(VLOOKUP($B200,Selector!$AB$61:$AF$77,4,FALSE)))</f>
        <v>2.5</v>
      </c>
      <c r="D200" s="39">
        <f>(1+(VLOOKUP(A200,Selector!$AB$61:$AF$77,3,FALSE))+(VLOOKUP(B200,Selector!$AB$61:$AF$77,5,FALSE)))</f>
        <v>1</v>
      </c>
      <c r="E200" s="39" t="str">
        <f>VLOOKUP((VLOOKUP($A200,Selector!$AB$61:$AF$77,3,FALSE))+((VLOOKUP($B200,Selector!$AB$61:$AF$77,5,FALSE))*-1),Selector!$AB$80:$AD$88,2,FALSE)</f>
        <v>Medium</v>
      </c>
      <c r="F200" s="40" t="str">
        <f>VLOOKUP(((VLOOKUP($A200,Selector!$AB$61:$AF$77,2,FALSE))*-1)+(VLOOKUP($B200,Selector!$AB$61:$AF$77,4,FALSE)),Selector!$AB$80:$AD$88,3,FALSE)</f>
        <v>Slightly Wider</v>
      </c>
      <c r="G200" s="47">
        <f>(VLOOKUP($A200,Selector!$AB$61:$AF$77,3,FALSE))+((VLOOKUP($B200,Selector!$AB$61:$AF$77,5,FALSE))*-1)</f>
        <v>0</v>
      </c>
      <c r="H200" s="54">
        <f>((VLOOKUP($A200,Selector!$AB$61:$AF$77,2,FALSE))*-1)+(VLOOKUP($B200,Selector!$AB$61:$AF$77,4,FALSE))</f>
        <v>0.5</v>
      </c>
    </row>
    <row r="201" spans="1:8">
      <c r="A201" s="58" t="s">
        <v>17</v>
      </c>
      <c r="B201" s="3" t="s">
        <v>61</v>
      </c>
      <c r="C201" s="43">
        <f>(3+(VLOOKUP($A201,Selector!$AB$61:$AF$77,2,FALSE))+(VLOOKUP($B201,Selector!$AB$61:$AF$77,4,FALSE)))</f>
        <v>2.5</v>
      </c>
      <c r="D201" s="39">
        <f>(1+(VLOOKUP(A201,Selector!$AB$61:$AF$77,3,FALSE))+(VLOOKUP(B201,Selector!$AB$61:$AF$77,5,FALSE)))</f>
        <v>1</v>
      </c>
      <c r="E201" s="39" t="str">
        <f>VLOOKUP((VLOOKUP($A201,Selector!$AB$61:$AF$77,3,FALSE))+((VLOOKUP($B201,Selector!$AB$61:$AF$77,5,FALSE))*-1),Selector!$AB$80:$AD$88,2,FALSE)</f>
        <v>Medium</v>
      </c>
      <c r="F201" s="43" t="str">
        <f>VLOOKUP(((VLOOKUP($A201,Selector!$AB$61:$AF$77,2,FALSE))*-1)+(VLOOKUP($B201,Selector!$AB$61:$AF$77,4,FALSE)),Selector!$AB$80:$AD$88,3,FALSE)</f>
        <v>Slightly Narrower</v>
      </c>
      <c r="G201" s="47">
        <f>(VLOOKUP($A201,Selector!$AB$61:$AF$77,3,FALSE))+((VLOOKUP($B201,Selector!$AB$61:$AF$77,5,FALSE))*-1)</f>
        <v>0</v>
      </c>
      <c r="H201" s="53">
        <f>((VLOOKUP($A201,Selector!$AB$61:$AF$77,2,FALSE))*-1)+(VLOOKUP($B201,Selector!$AB$61:$AF$77,4,FALSE))</f>
        <v>-0.5</v>
      </c>
    </row>
    <row r="202" spans="1:8">
      <c r="A202" s="3" t="s">
        <v>61</v>
      </c>
      <c r="B202" s="7" t="s">
        <v>55</v>
      </c>
      <c r="C202" s="43">
        <f>(3+(VLOOKUP($A202,Selector!$AB$61:$AF$77,2,FALSE))+(VLOOKUP($B202,Selector!$AB$61:$AF$77,4,FALSE)))</f>
        <v>2.5</v>
      </c>
      <c r="D202" s="39">
        <f>(1+(VLOOKUP(A202,Selector!$AB$61:$AF$77,3,FALSE))+(VLOOKUP(B202,Selector!$AB$61:$AF$77,5,FALSE)))</f>
        <v>1</v>
      </c>
      <c r="E202" s="39" t="str">
        <f>VLOOKUP((VLOOKUP($A202,Selector!$AB$61:$AF$77,3,FALSE))+((VLOOKUP($B202,Selector!$AB$61:$AF$77,5,FALSE))*-1),Selector!$AB$80:$AD$88,2,FALSE)</f>
        <v>Medium</v>
      </c>
      <c r="F202" s="38" t="str">
        <f>VLOOKUP(((VLOOKUP($A202,Selector!$AB$61:$AF$77,2,FALSE))*-1)+(VLOOKUP($B202,Selector!$AB$61:$AF$77,4,FALSE)),Selector!$AB$80:$AD$88,3,FALSE)</f>
        <v>Very narrow</v>
      </c>
      <c r="G202" s="47">
        <f>(VLOOKUP($A202,Selector!$AB$61:$AF$77,3,FALSE))+((VLOOKUP($B202,Selector!$AB$61:$AF$77,5,FALSE))*-1)</f>
        <v>0</v>
      </c>
      <c r="H202" s="48">
        <f>((VLOOKUP($A202,Selector!$AB$61:$AF$77,2,FALSE))*-1)+(VLOOKUP($B202,Selector!$AB$61:$AF$77,4,FALSE))</f>
        <v>-1.5</v>
      </c>
    </row>
    <row r="203" spans="1:8">
      <c r="A203" s="11" t="s">
        <v>58</v>
      </c>
      <c r="B203" s="2" t="s">
        <v>66</v>
      </c>
      <c r="C203" s="43">
        <f>(3+(VLOOKUP($A203,Selector!$AB$61:$AF$77,2,FALSE))+(VLOOKUP($B203,Selector!$AB$61:$AF$77,4,FALSE)))</f>
        <v>2.5</v>
      </c>
      <c r="D203" s="39">
        <f>(1+(VLOOKUP(A203,Selector!$AB$61:$AF$77,3,FALSE))+(VLOOKUP(B203,Selector!$AB$61:$AF$77,5,FALSE)))</f>
        <v>1</v>
      </c>
      <c r="E203" s="44" t="str">
        <f>VLOOKUP((VLOOKUP($A203,Selector!$AB$61:$AF$77,3,FALSE))+((VLOOKUP($B203,Selector!$AB$61:$AF$77,5,FALSE))*-1),Selector!$AB$80:$AD$88,2,FALSE)</f>
        <v>Low</v>
      </c>
      <c r="F203" s="40" t="str">
        <f>VLOOKUP(((VLOOKUP($A203,Selector!$AB$61:$AF$77,2,FALSE))*-1)+(VLOOKUP($B203,Selector!$AB$61:$AF$77,4,FALSE)),Selector!$AB$80:$AD$88,3,FALSE)</f>
        <v>Slightly Wider</v>
      </c>
      <c r="G203" s="50">
        <f>(VLOOKUP($A203,Selector!$AB$61:$AF$77,3,FALSE))+((VLOOKUP($B203,Selector!$AB$61:$AF$77,5,FALSE))*-1)</f>
        <v>-1</v>
      </c>
      <c r="H203" s="54">
        <f>((VLOOKUP($A203,Selector!$AB$61:$AF$77,2,FALSE))*-1)+(VLOOKUP($B203,Selector!$AB$61:$AF$77,4,FALSE))</f>
        <v>0.5</v>
      </c>
    </row>
    <row r="204" spans="1:8">
      <c r="A204" s="2" t="s">
        <v>66</v>
      </c>
      <c r="B204" s="33" t="s">
        <v>63</v>
      </c>
      <c r="C204" s="43">
        <f>(3+(VLOOKUP($A204,Selector!$AB$61:$AF$77,2,FALSE))+(VLOOKUP($B204,Selector!$AB$61:$AF$77,4,FALSE)))</f>
        <v>2.5</v>
      </c>
      <c r="D204" s="39">
        <f>(1+(VLOOKUP(A204,Selector!$AB$61:$AF$77,3,FALSE))+(VLOOKUP(B204,Selector!$AB$61:$AF$77,5,FALSE)))</f>
        <v>1</v>
      </c>
      <c r="E204" s="44" t="str">
        <f>VLOOKUP((VLOOKUP($A204,Selector!$AB$61:$AF$77,3,FALSE))+((VLOOKUP($B204,Selector!$AB$61:$AF$77,5,FALSE))*-1),Selector!$AB$80:$AD$88,2,FALSE)</f>
        <v>Low</v>
      </c>
      <c r="F204" s="43" t="str">
        <f>VLOOKUP(((VLOOKUP($A204,Selector!$AB$61:$AF$77,2,FALSE))*-1)+(VLOOKUP($B204,Selector!$AB$61:$AF$77,4,FALSE)),Selector!$AB$80:$AD$88,3,FALSE)</f>
        <v>Slightly Narrower</v>
      </c>
      <c r="G204" s="50">
        <f>(VLOOKUP($A204,Selector!$AB$61:$AF$77,3,FALSE))+((VLOOKUP($B204,Selector!$AB$61:$AF$77,5,FALSE))*-1)</f>
        <v>-1</v>
      </c>
      <c r="H204" s="53">
        <f>((VLOOKUP($A204,Selector!$AB$61:$AF$77,2,FALSE))*-1)+(VLOOKUP($B204,Selector!$AB$61:$AF$77,4,FALSE))</f>
        <v>-0.5</v>
      </c>
    </row>
    <row r="205" spans="1:8">
      <c r="A205" s="10" t="s">
        <v>62</v>
      </c>
      <c r="B205" s="5" t="s">
        <v>64</v>
      </c>
      <c r="C205" s="43">
        <f>(3+(VLOOKUP($A205,Selector!$AB$61:$AF$77,2,FALSE))+(VLOOKUP($B205,Selector!$AB$61:$AF$77,4,FALSE)))</f>
        <v>2.5</v>
      </c>
      <c r="D205" s="43">
        <f>(1+(VLOOKUP(A205,Selector!$AB$61:$AF$77,3,FALSE))+(VLOOKUP(B205,Selector!$AB$61:$AF$77,5,FALSE)))</f>
        <v>0.5</v>
      </c>
      <c r="E205" s="42" t="str">
        <f>VLOOKUP((VLOOKUP($A205,Selector!$AB$61:$AF$77,3,FALSE))+((VLOOKUP($B205,Selector!$AB$61:$AF$77,5,FALSE))*-1),Selector!$AB$80:$AD$88,2,FALSE)</f>
        <v>Very high</v>
      </c>
      <c r="F205" s="40" t="str">
        <f>VLOOKUP(((VLOOKUP($A205,Selector!$AB$61:$AF$77,2,FALSE))*-1)+(VLOOKUP($B205,Selector!$AB$61:$AF$77,4,FALSE)),Selector!$AB$80:$AD$88,3,FALSE)</f>
        <v>Slightly Wider</v>
      </c>
      <c r="G205" s="51">
        <f>(VLOOKUP($A205,Selector!$AB$61:$AF$77,3,FALSE))+((VLOOKUP($B205,Selector!$AB$61:$AF$77,5,FALSE))*-1)</f>
        <v>1.5</v>
      </c>
      <c r="H205" s="54">
        <f>((VLOOKUP($A205,Selector!$AB$61:$AF$77,2,FALSE))*-1)+(VLOOKUP($B205,Selector!$AB$61:$AF$77,4,FALSE))</f>
        <v>0.5</v>
      </c>
    </row>
    <row r="206" spans="1:8">
      <c r="A206" s="9" t="s">
        <v>59</v>
      </c>
      <c r="B206" s="12" t="s">
        <v>52</v>
      </c>
      <c r="C206" s="43">
        <f>(3+(VLOOKUP($A206,Selector!$AB$61:$AF$77,2,FALSE))+(VLOOKUP($B206,Selector!$AB$61:$AF$77,4,FALSE)))</f>
        <v>2.5</v>
      </c>
      <c r="D206" s="43">
        <f>(1+(VLOOKUP(A206,Selector!$AB$61:$AF$77,3,FALSE))+(VLOOKUP(B206,Selector!$AB$61:$AF$77,5,FALSE)))</f>
        <v>0.5</v>
      </c>
      <c r="E206" s="42" t="str">
        <f>VLOOKUP((VLOOKUP($A206,Selector!$AB$61:$AF$77,3,FALSE))+((VLOOKUP($B206,Selector!$AB$61:$AF$77,5,FALSE))*-1),Selector!$AB$80:$AD$88,2,FALSE)</f>
        <v>Very high</v>
      </c>
      <c r="F206" s="38" t="str">
        <f>VLOOKUP(((VLOOKUP($A206,Selector!$AB$61:$AF$77,2,FALSE))*-1)+(VLOOKUP($B206,Selector!$AB$61:$AF$77,4,FALSE)),Selector!$AB$80:$AD$88,3,FALSE)</f>
        <v>Very narrow</v>
      </c>
      <c r="G206" s="51">
        <f>(VLOOKUP($A206,Selector!$AB$61:$AF$77,3,FALSE))+((VLOOKUP($B206,Selector!$AB$61:$AF$77,5,FALSE))*-1)</f>
        <v>1.5</v>
      </c>
      <c r="H206" s="48">
        <f>((VLOOKUP($A206,Selector!$AB$61:$AF$77,2,FALSE))*-1)+(VLOOKUP($B206,Selector!$AB$61:$AF$77,4,FALSE))</f>
        <v>-1.5</v>
      </c>
    </row>
    <row r="207" spans="1:8">
      <c r="A207" s="8" t="s">
        <v>54</v>
      </c>
      <c r="B207" s="10" t="s">
        <v>62</v>
      </c>
      <c r="C207" s="43">
        <f>(3+(VLOOKUP($A207,Selector!$AB$61:$AF$77,2,FALSE))+(VLOOKUP($B207,Selector!$AB$61:$AF$77,4,FALSE)))</f>
        <v>2.5</v>
      </c>
      <c r="D207" s="43">
        <f>(1+(VLOOKUP(A207,Selector!$AB$61:$AF$77,3,FALSE))+(VLOOKUP(B207,Selector!$AB$61:$AF$77,5,FALSE)))</f>
        <v>0.5</v>
      </c>
      <c r="E207" s="40" t="str">
        <f>VLOOKUP((VLOOKUP($A207,Selector!$AB$61:$AF$77,3,FALSE))+((VLOOKUP($B207,Selector!$AB$61:$AF$77,5,FALSE))*-1),Selector!$AB$80:$AD$88,2,FALSE)</f>
        <v>Slightly Higher</v>
      </c>
      <c r="F207" s="42" t="str">
        <f>VLOOKUP(((VLOOKUP($A207,Selector!$AB$61:$AF$77,2,FALSE))*-1)+(VLOOKUP($B207,Selector!$AB$61:$AF$77,4,FALSE)),Selector!$AB$80:$AD$88,3,FALSE)</f>
        <v>Very wide</v>
      </c>
      <c r="G207" s="54">
        <f>(VLOOKUP($A207,Selector!$AB$61:$AF$77,3,FALSE))+((VLOOKUP($B207,Selector!$AB$61:$AF$77,5,FALSE))*-1)</f>
        <v>0.5</v>
      </c>
      <c r="H207" s="51">
        <f>((VLOOKUP($A207,Selector!$AB$61:$AF$77,2,FALSE))*-1)+(VLOOKUP($B207,Selector!$AB$61:$AF$77,4,FALSE))</f>
        <v>1.5</v>
      </c>
    </row>
    <row r="208" spans="1:8">
      <c r="A208" s="4" t="s">
        <v>60</v>
      </c>
      <c r="B208" s="1" t="s">
        <v>67</v>
      </c>
      <c r="C208" s="43">
        <f>(3+(VLOOKUP($A208,Selector!$AB$61:$AF$77,2,FALSE))+(VLOOKUP($B208,Selector!$AB$61:$AF$77,4,FALSE)))</f>
        <v>2.5</v>
      </c>
      <c r="D208" s="43">
        <f>(1+(VLOOKUP(A208,Selector!$AB$61:$AF$77,3,FALSE))+(VLOOKUP(B208,Selector!$AB$61:$AF$77,5,FALSE)))</f>
        <v>0.5</v>
      </c>
      <c r="E208" s="40" t="str">
        <f>VLOOKUP((VLOOKUP($A208,Selector!$AB$61:$AF$77,3,FALSE))+((VLOOKUP($B208,Selector!$AB$61:$AF$77,5,FALSE))*-1),Selector!$AB$80:$AD$88,2,FALSE)</f>
        <v>Slightly Higher</v>
      </c>
      <c r="F208" s="40" t="str">
        <f>VLOOKUP(((VLOOKUP($A208,Selector!$AB$61:$AF$77,2,FALSE))*-1)+(VLOOKUP($B208,Selector!$AB$61:$AF$77,4,FALSE)),Selector!$AB$80:$AD$88,3,FALSE)</f>
        <v>Slightly Wider</v>
      </c>
      <c r="G208" s="54">
        <f>(VLOOKUP($A208,Selector!$AB$61:$AF$77,3,FALSE))+((VLOOKUP($B208,Selector!$AB$61:$AF$77,5,FALSE))*-1)</f>
        <v>0.5</v>
      </c>
      <c r="H208" s="54">
        <f>((VLOOKUP($A208,Selector!$AB$61:$AF$77,2,FALSE))*-1)+(VLOOKUP($B208,Selector!$AB$61:$AF$77,4,FALSE))</f>
        <v>0.5</v>
      </c>
    </row>
    <row r="209" spans="1:8">
      <c r="A209" s="58" t="s">
        <v>17</v>
      </c>
      <c r="B209" s="9" t="s">
        <v>59</v>
      </c>
      <c r="C209" s="43">
        <f>(3+(VLOOKUP($A209,Selector!$AB$61:$AF$77,2,FALSE))+(VLOOKUP($B209,Selector!$AB$61:$AF$77,4,FALSE)))</f>
        <v>2.5</v>
      </c>
      <c r="D209" s="43">
        <f>(1+(VLOOKUP(A209,Selector!$AB$61:$AF$77,3,FALSE))+(VLOOKUP(B209,Selector!$AB$61:$AF$77,5,FALSE)))</f>
        <v>0.5</v>
      </c>
      <c r="E209" s="40" t="str">
        <f>VLOOKUP((VLOOKUP($A209,Selector!$AB$61:$AF$77,3,FALSE))+((VLOOKUP($B209,Selector!$AB$61:$AF$77,5,FALSE))*-1),Selector!$AB$80:$AD$88,2,FALSE)</f>
        <v>Slightly Higher</v>
      </c>
      <c r="F209" s="43" t="str">
        <f>VLOOKUP(((VLOOKUP($A209,Selector!$AB$61:$AF$77,2,FALSE))*-1)+(VLOOKUP($B209,Selector!$AB$61:$AF$77,4,FALSE)),Selector!$AB$80:$AD$88,3,FALSE)</f>
        <v>Slightly Narrower</v>
      </c>
      <c r="G209" s="54">
        <f>(VLOOKUP($A209,Selector!$AB$61:$AF$77,3,FALSE))+((VLOOKUP($B209,Selector!$AB$61:$AF$77,5,FALSE))*-1)</f>
        <v>0.5</v>
      </c>
      <c r="H209" s="53">
        <f>((VLOOKUP($A209,Selector!$AB$61:$AF$77,2,FALSE))*-1)+(VLOOKUP($B209,Selector!$AB$61:$AF$77,4,FALSE))</f>
        <v>-0.5</v>
      </c>
    </row>
    <row r="210" spans="1:8">
      <c r="A210" s="11" t="s">
        <v>58</v>
      </c>
      <c r="B210" s="58" t="s">
        <v>17</v>
      </c>
      <c r="C210" s="43">
        <f>(3+(VLOOKUP($A210,Selector!$AB$61:$AF$77,2,FALSE))+(VLOOKUP($B210,Selector!$AB$61:$AF$77,4,FALSE)))</f>
        <v>2.5</v>
      </c>
      <c r="D210" s="43">
        <f>(1+(VLOOKUP(A210,Selector!$AB$61:$AF$77,3,FALSE))+(VLOOKUP(B210,Selector!$AB$61:$AF$77,5,FALSE)))</f>
        <v>0.5</v>
      </c>
      <c r="E210" s="43" t="str">
        <f>VLOOKUP((VLOOKUP($A210,Selector!$AB$61:$AF$77,3,FALSE))+((VLOOKUP($B210,Selector!$AB$61:$AF$77,5,FALSE))*-1),Selector!$AB$80:$AD$88,2,FALSE)</f>
        <v>Slightly Lower</v>
      </c>
      <c r="F210" s="40" t="str">
        <f>VLOOKUP(((VLOOKUP($A210,Selector!$AB$61:$AF$77,2,FALSE))*-1)+(VLOOKUP($B210,Selector!$AB$61:$AF$77,4,FALSE)),Selector!$AB$80:$AD$88,3,FALSE)</f>
        <v>Slightly Wider</v>
      </c>
      <c r="G210" s="53">
        <f>(VLOOKUP($A210,Selector!$AB$61:$AF$77,3,FALSE))+((VLOOKUP($B210,Selector!$AB$61:$AF$77,5,FALSE))*-1)</f>
        <v>-0.5</v>
      </c>
      <c r="H210" s="54">
        <f>((VLOOKUP($A210,Selector!$AB$61:$AF$77,2,FALSE))*-1)+(VLOOKUP($B210,Selector!$AB$61:$AF$77,4,FALSE))</f>
        <v>0.5</v>
      </c>
    </row>
    <row r="211" spans="1:8">
      <c r="A211" s="2" t="s">
        <v>66</v>
      </c>
      <c r="B211" s="3" t="s">
        <v>61</v>
      </c>
      <c r="C211" s="43">
        <f>(3+(VLOOKUP($A211,Selector!$AB$61:$AF$77,2,FALSE))+(VLOOKUP($B211,Selector!$AB$61:$AF$77,4,FALSE)))</f>
        <v>2.5</v>
      </c>
      <c r="D211" s="43">
        <f>(1+(VLOOKUP(A211,Selector!$AB$61:$AF$77,3,FALSE))+(VLOOKUP(B211,Selector!$AB$61:$AF$77,5,FALSE)))</f>
        <v>0.5</v>
      </c>
      <c r="E211" s="43" t="str">
        <f>VLOOKUP((VLOOKUP($A211,Selector!$AB$61:$AF$77,3,FALSE))+((VLOOKUP($B211,Selector!$AB$61:$AF$77,5,FALSE))*-1),Selector!$AB$80:$AD$88,2,FALSE)</f>
        <v>Slightly Lower</v>
      </c>
      <c r="F211" s="43" t="str">
        <f>VLOOKUP(((VLOOKUP($A211,Selector!$AB$61:$AF$77,2,FALSE))*-1)+(VLOOKUP($B211,Selector!$AB$61:$AF$77,4,FALSE)),Selector!$AB$80:$AD$88,3,FALSE)</f>
        <v>Slightly Narrower</v>
      </c>
      <c r="G211" s="53">
        <f>(VLOOKUP($A211,Selector!$AB$61:$AF$77,3,FALSE))+((VLOOKUP($B211,Selector!$AB$61:$AF$77,5,FALSE))*-1)</f>
        <v>-0.5</v>
      </c>
      <c r="H211" s="53">
        <f>((VLOOKUP($A211,Selector!$AB$61:$AF$77,2,FALSE))*-1)+(VLOOKUP($B211,Selector!$AB$61:$AF$77,4,FALSE))</f>
        <v>-0.5</v>
      </c>
    </row>
    <row r="212" spans="1:8">
      <c r="A212" s="33" t="s">
        <v>63</v>
      </c>
      <c r="B212" s="7" t="s">
        <v>55</v>
      </c>
      <c r="C212" s="43">
        <f>(3+(VLOOKUP($A212,Selector!$AB$61:$AF$77,2,FALSE))+(VLOOKUP($B212,Selector!$AB$61:$AF$77,4,FALSE)))</f>
        <v>2.5</v>
      </c>
      <c r="D212" s="43">
        <f>(1+(VLOOKUP(A212,Selector!$AB$61:$AF$77,3,FALSE))+(VLOOKUP(B212,Selector!$AB$61:$AF$77,5,FALSE)))</f>
        <v>0.5</v>
      </c>
      <c r="E212" s="43" t="str">
        <f>VLOOKUP((VLOOKUP($A212,Selector!$AB$61:$AF$77,3,FALSE))+((VLOOKUP($B212,Selector!$AB$61:$AF$77,5,FALSE))*-1),Selector!$AB$80:$AD$88,2,FALSE)</f>
        <v>Slightly Lower</v>
      </c>
      <c r="F212" s="38" t="str">
        <f>VLOOKUP(((VLOOKUP($A212,Selector!$AB$61:$AF$77,2,FALSE))*-1)+(VLOOKUP($B212,Selector!$AB$61:$AF$77,4,FALSE)),Selector!$AB$80:$AD$88,3,FALSE)</f>
        <v>Very narrow</v>
      </c>
      <c r="G212" s="53">
        <f>(VLOOKUP($A212,Selector!$AB$61:$AF$77,3,FALSE))+((VLOOKUP($B212,Selector!$AB$61:$AF$77,5,FALSE))*-1)</f>
        <v>-0.5</v>
      </c>
      <c r="H212" s="48">
        <f>((VLOOKUP($A212,Selector!$AB$61:$AF$77,2,FALSE))*-1)+(VLOOKUP($B212,Selector!$AB$61:$AF$77,4,FALSE))</f>
        <v>-1.5</v>
      </c>
    </row>
    <row r="213" spans="1:8">
      <c r="A213" s="15" t="s">
        <v>53</v>
      </c>
      <c r="B213" s="11" t="s">
        <v>58</v>
      </c>
      <c r="C213" s="43">
        <f>(3+(VLOOKUP($A213,Selector!$AB$61:$AF$77,2,FALSE))+(VLOOKUP($B213,Selector!$AB$61:$AF$77,4,FALSE)))</f>
        <v>2.5</v>
      </c>
      <c r="D213" s="43">
        <f>(1+(VLOOKUP(A213,Selector!$AB$61:$AF$77,3,FALSE))+(VLOOKUP(B213,Selector!$AB$61:$AF$77,5,FALSE)))</f>
        <v>0.5</v>
      </c>
      <c r="E213" s="38" t="str">
        <f>VLOOKUP((VLOOKUP($A213,Selector!$AB$61:$AF$77,3,FALSE))+((VLOOKUP($B213,Selector!$AB$61:$AF$77,5,FALSE))*-1),Selector!$AB$80:$AD$88,2,FALSE)</f>
        <v>Very low</v>
      </c>
      <c r="F213" s="42" t="str">
        <f>VLOOKUP(((VLOOKUP($A213,Selector!$AB$61:$AF$77,2,FALSE))*-1)+(VLOOKUP($B213,Selector!$AB$61:$AF$77,4,FALSE)),Selector!$AB$80:$AD$88,3,FALSE)</f>
        <v>Very wide</v>
      </c>
      <c r="G213" s="48">
        <f>(VLOOKUP($A213,Selector!$AB$61:$AF$77,3,FALSE))+((VLOOKUP($B213,Selector!$AB$61:$AF$77,5,FALSE))*-1)</f>
        <v>-1.5</v>
      </c>
      <c r="H213" s="51">
        <f>((VLOOKUP($A213,Selector!$AB$61:$AF$77,2,FALSE))*-1)+(VLOOKUP($B213,Selector!$AB$61:$AF$77,4,FALSE))</f>
        <v>1.5</v>
      </c>
    </row>
    <row r="214" spans="1:8">
      <c r="A214" s="6" t="s">
        <v>65</v>
      </c>
      <c r="B214" s="33" t="s">
        <v>63</v>
      </c>
      <c r="C214" s="43">
        <f>(3+(VLOOKUP($A214,Selector!$AB$61:$AF$77,2,FALSE))+(VLOOKUP($B214,Selector!$AB$61:$AF$77,4,FALSE)))</f>
        <v>2.5</v>
      </c>
      <c r="D214" s="43">
        <f>(1+(VLOOKUP(A214,Selector!$AB$61:$AF$77,3,FALSE))+(VLOOKUP(B214,Selector!$AB$61:$AF$77,5,FALSE)))</f>
        <v>0.5</v>
      </c>
      <c r="E214" s="38" t="str">
        <f>VLOOKUP((VLOOKUP($A214,Selector!$AB$61:$AF$77,3,FALSE))+((VLOOKUP($B214,Selector!$AB$61:$AF$77,5,FALSE))*-1),Selector!$AB$80:$AD$88,2,FALSE)</f>
        <v>Very low</v>
      </c>
      <c r="F214" s="43" t="str">
        <f>VLOOKUP(((VLOOKUP($A214,Selector!$AB$61:$AF$77,2,FALSE))*-1)+(VLOOKUP($B214,Selector!$AB$61:$AF$77,4,FALSE)),Selector!$AB$80:$AD$88,3,FALSE)</f>
        <v>Slightly Narrower</v>
      </c>
      <c r="G214" s="48">
        <f>(VLOOKUP($A214,Selector!$AB$61:$AF$77,3,FALSE))+((VLOOKUP($B214,Selector!$AB$61:$AF$77,5,FALSE))*-1)</f>
        <v>-1.5</v>
      </c>
      <c r="H214" s="53">
        <f>((VLOOKUP($A214,Selector!$AB$61:$AF$77,2,FALSE))*-1)+(VLOOKUP($B214,Selector!$AB$61:$AF$77,4,FALSE))</f>
        <v>-0.5</v>
      </c>
    </row>
    <row r="215" spans="1:8">
      <c r="A215" s="4" t="s">
        <v>60</v>
      </c>
      <c r="B215" s="5" t="s">
        <v>64</v>
      </c>
      <c r="C215" s="43">
        <f>(3+(VLOOKUP($A215,Selector!$AB$61:$AF$77,2,FALSE))+(VLOOKUP($B215,Selector!$AB$61:$AF$77,4,FALSE)))</f>
        <v>2.5</v>
      </c>
      <c r="D215" s="44">
        <f>(1+(VLOOKUP(A215,Selector!$AB$61:$AF$77,3,FALSE))+(VLOOKUP(B215,Selector!$AB$61:$AF$77,5,FALSE)))</f>
        <v>0</v>
      </c>
      <c r="E215" s="36" t="str">
        <f>VLOOKUP((VLOOKUP($A215,Selector!$AB$61:$AF$77,3,FALSE))+((VLOOKUP($B215,Selector!$AB$61:$AF$77,5,FALSE))*-1),Selector!$AB$80:$AD$88,2,FALSE)</f>
        <v>High</v>
      </c>
      <c r="F215" s="40" t="str">
        <f>VLOOKUP(((VLOOKUP($A215,Selector!$AB$61:$AF$77,2,FALSE))*-1)+(VLOOKUP($B215,Selector!$AB$61:$AF$77,4,FALSE)),Selector!$AB$80:$AD$88,3,FALSE)</f>
        <v>Slightly Wider</v>
      </c>
      <c r="G215" s="52">
        <f>(VLOOKUP($A215,Selector!$AB$61:$AF$77,3,FALSE))+((VLOOKUP($B215,Selector!$AB$61:$AF$77,5,FALSE))*-1)</f>
        <v>1</v>
      </c>
      <c r="H215" s="54">
        <f>((VLOOKUP($A215,Selector!$AB$61:$AF$77,2,FALSE))*-1)+(VLOOKUP($B215,Selector!$AB$61:$AF$77,4,FALSE))</f>
        <v>0.5</v>
      </c>
    </row>
    <row r="216" spans="1:8">
      <c r="A216" s="3" t="s">
        <v>61</v>
      </c>
      <c r="B216" s="12" t="s">
        <v>52</v>
      </c>
      <c r="C216" s="43">
        <f>(3+(VLOOKUP($A216,Selector!$AB$61:$AF$77,2,FALSE))+(VLOOKUP($B216,Selector!$AB$61:$AF$77,4,FALSE)))</f>
        <v>2.5</v>
      </c>
      <c r="D216" s="44">
        <f>(1+(VLOOKUP(A216,Selector!$AB$61:$AF$77,3,FALSE))+(VLOOKUP(B216,Selector!$AB$61:$AF$77,5,FALSE)))</f>
        <v>0</v>
      </c>
      <c r="E216" s="36" t="str">
        <f>VLOOKUP((VLOOKUP($A216,Selector!$AB$61:$AF$77,3,FALSE))+((VLOOKUP($B216,Selector!$AB$61:$AF$77,5,FALSE))*-1),Selector!$AB$80:$AD$88,2,FALSE)</f>
        <v>High</v>
      </c>
      <c r="F216" s="38" t="str">
        <f>VLOOKUP(((VLOOKUP($A216,Selector!$AB$61:$AF$77,2,FALSE))*-1)+(VLOOKUP($B216,Selector!$AB$61:$AF$77,4,FALSE)),Selector!$AB$80:$AD$88,3,FALSE)</f>
        <v>Very narrow</v>
      </c>
      <c r="G216" s="52">
        <f>(VLOOKUP($A216,Selector!$AB$61:$AF$77,3,FALSE))+((VLOOKUP($B216,Selector!$AB$61:$AF$77,5,FALSE))*-1)</f>
        <v>1</v>
      </c>
      <c r="H216" s="48">
        <f>((VLOOKUP($A216,Selector!$AB$61:$AF$77,2,FALSE))*-1)+(VLOOKUP($B216,Selector!$AB$61:$AF$77,4,FALSE))</f>
        <v>-1.5</v>
      </c>
    </row>
    <row r="217" spans="1:8">
      <c r="A217" s="11" t="s">
        <v>58</v>
      </c>
      <c r="B217" s="1" t="s">
        <v>67</v>
      </c>
      <c r="C217" s="43">
        <f>(3+(VLOOKUP($A217,Selector!$AB$61:$AF$77,2,FALSE))+(VLOOKUP($B217,Selector!$AB$61:$AF$77,4,FALSE)))</f>
        <v>2.5</v>
      </c>
      <c r="D217" s="44">
        <f>(1+(VLOOKUP(A217,Selector!$AB$61:$AF$77,3,FALSE))+(VLOOKUP(B217,Selector!$AB$61:$AF$77,5,FALSE)))</f>
        <v>0</v>
      </c>
      <c r="E217" s="39" t="str">
        <f>VLOOKUP((VLOOKUP($A217,Selector!$AB$61:$AF$77,3,FALSE))+((VLOOKUP($B217,Selector!$AB$61:$AF$77,5,FALSE))*-1),Selector!$AB$80:$AD$88,2,FALSE)</f>
        <v>Medium</v>
      </c>
      <c r="F217" s="40" t="str">
        <f>VLOOKUP(((VLOOKUP($A217,Selector!$AB$61:$AF$77,2,FALSE))*-1)+(VLOOKUP($B217,Selector!$AB$61:$AF$77,4,FALSE)),Selector!$AB$80:$AD$88,3,FALSE)</f>
        <v>Slightly Wider</v>
      </c>
      <c r="G217" s="47">
        <f>(VLOOKUP($A217,Selector!$AB$61:$AF$77,3,FALSE))+((VLOOKUP($B217,Selector!$AB$61:$AF$77,5,FALSE))*-1)</f>
        <v>0</v>
      </c>
      <c r="H217" s="54">
        <f>((VLOOKUP($A217,Selector!$AB$61:$AF$77,2,FALSE))*-1)+(VLOOKUP($B217,Selector!$AB$61:$AF$77,4,FALSE))</f>
        <v>0.5</v>
      </c>
    </row>
    <row r="218" spans="1:8">
      <c r="A218" s="2" t="s">
        <v>66</v>
      </c>
      <c r="B218" s="9" t="s">
        <v>59</v>
      </c>
      <c r="C218" s="43">
        <f>(3+(VLOOKUP($A218,Selector!$AB$61:$AF$77,2,FALSE))+(VLOOKUP($B218,Selector!$AB$61:$AF$77,4,FALSE)))</f>
        <v>2.5</v>
      </c>
      <c r="D218" s="44">
        <f>(1+(VLOOKUP(A218,Selector!$AB$61:$AF$77,3,FALSE))+(VLOOKUP(B218,Selector!$AB$61:$AF$77,5,FALSE)))</f>
        <v>0</v>
      </c>
      <c r="E218" s="39" t="str">
        <f>VLOOKUP((VLOOKUP($A218,Selector!$AB$61:$AF$77,3,FALSE))+((VLOOKUP($B218,Selector!$AB$61:$AF$77,5,FALSE))*-1),Selector!$AB$80:$AD$88,2,FALSE)</f>
        <v>Medium</v>
      </c>
      <c r="F218" s="43" t="str">
        <f>VLOOKUP(((VLOOKUP($A218,Selector!$AB$61:$AF$77,2,FALSE))*-1)+(VLOOKUP($B218,Selector!$AB$61:$AF$77,4,FALSE)),Selector!$AB$80:$AD$88,3,FALSE)</f>
        <v>Slightly Narrower</v>
      </c>
      <c r="G218" s="47">
        <f>(VLOOKUP($A218,Selector!$AB$61:$AF$77,3,FALSE))+((VLOOKUP($B218,Selector!$AB$61:$AF$77,5,FALSE))*-1)</f>
        <v>0</v>
      </c>
      <c r="H218" s="53">
        <f>((VLOOKUP($A218,Selector!$AB$61:$AF$77,2,FALSE))*-1)+(VLOOKUP($B218,Selector!$AB$61:$AF$77,4,FALSE))</f>
        <v>-0.5</v>
      </c>
    </row>
    <row r="219" spans="1:8">
      <c r="A219" s="15" t="s">
        <v>53</v>
      </c>
      <c r="B219" s="4" t="s">
        <v>60</v>
      </c>
      <c r="C219" s="43">
        <f>(3+(VLOOKUP($A219,Selector!$AB$61:$AF$77,2,FALSE))+(VLOOKUP($B219,Selector!$AB$61:$AF$77,4,FALSE)))</f>
        <v>2.5</v>
      </c>
      <c r="D219" s="44">
        <f>(1+(VLOOKUP(A219,Selector!$AB$61:$AF$77,3,FALSE))+(VLOOKUP(B219,Selector!$AB$61:$AF$77,5,FALSE)))</f>
        <v>0</v>
      </c>
      <c r="E219" s="44" t="str">
        <f>VLOOKUP((VLOOKUP($A219,Selector!$AB$61:$AF$77,3,FALSE))+((VLOOKUP($B219,Selector!$AB$61:$AF$77,5,FALSE))*-1),Selector!$AB$80:$AD$88,2,FALSE)</f>
        <v>Low</v>
      </c>
      <c r="F219" s="42" t="str">
        <f>VLOOKUP(((VLOOKUP($A219,Selector!$AB$61:$AF$77,2,FALSE))*-1)+(VLOOKUP($B219,Selector!$AB$61:$AF$77,4,FALSE)),Selector!$AB$80:$AD$88,3,FALSE)</f>
        <v>Very wide</v>
      </c>
      <c r="G219" s="50">
        <f>(VLOOKUP($A219,Selector!$AB$61:$AF$77,3,FALSE))+((VLOOKUP($B219,Selector!$AB$61:$AF$77,5,FALSE))*-1)</f>
        <v>-1</v>
      </c>
      <c r="H219" s="51">
        <f>((VLOOKUP($A219,Selector!$AB$61:$AF$77,2,FALSE))*-1)+(VLOOKUP($B219,Selector!$AB$61:$AF$77,4,FALSE))</f>
        <v>1.5</v>
      </c>
    </row>
    <row r="220" spans="1:8">
      <c r="A220" s="6" t="s">
        <v>65</v>
      </c>
      <c r="B220" s="3" t="s">
        <v>61</v>
      </c>
      <c r="C220" s="43">
        <f>(3+(VLOOKUP($A220,Selector!$AB$61:$AF$77,2,FALSE))+(VLOOKUP($B220,Selector!$AB$61:$AF$77,4,FALSE)))</f>
        <v>2.5</v>
      </c>
      <c r="D220" s="44">
        <f>(1+(VLOOKUP(A220,Selector!$AB$61:$AF$77,3,FALSE))+(VLOOKUP(B220,Selector!$AB$61:$AF$77,5,FALSE)))</f>
        <v>0</v>
      </c>
      <c r="E220" s="44" t="str">
        <f>VLOOKUP((VLOOKUP($A220,Selector!$AB$61:$AF$77,3,FALSE))+((VLOOKUP($B220,Selector!$AB$61:$AF$77,5,FALSE))*-1),Selector!$AB$80:$AD$88,2,FALSE)</f>
        <v>Low</v>
      </c>
      <c r="F220" s="43" t="str">
        <f>VLOOKUP(((VLOOKUP($A220,Selector!$AB$61:$AF$77,2,FALSE))*-1)+(VLOOKUP($B220,Selector!$AB$61:$AF$77,4,FALSE)),Selector!$AB$80:$AD$88,3,FALSE)</f>
        <v>Slightly Narrower</v>
      </c>
      <c r="G220" s="50">
        <f>(VLOOKUP($A220,Selector!$AB$61:$AF$77,3,FALSE))+((VLOOKUP($B220,Selector!$AB$61:$AF$77,5,FALSE))*-1)</f>
        <v>-1</v>
      </c>
      <c r="H220" s="53">
        <f>((VLOOKUP($A220,Selector!$AB$61:$AF$77,2,FALSE))*-1)+(VLOOKUP($B220,Selector!$AB$61:$AF$77,4,FALSE))</f>
        <v>-0.5</v>
      </c>
    </row>
    <row r="221" spans="1:8">
      <c r="A221" s="11" t="s">
        <v>58</v>
      </c>
      <c r="B221" s="5" t="s">
        <v>64</v>
      </c>
      <c r="C221" s="43">
        <f>(3+(VLOOKUP($A221,Selector!$AB$61:$AF$77,2,FALSE))+(VLOOKUP($B221,Selector!$AB$61:$AF$77,4,FALSE)))</f>
        <v>2.5</v>
      </c>
      <c r="D221" s="38">
        <f>(1+(VLOOKUP(A221,Selector!$AB$61:$AF$77,3,FALSE))+(VLOOKUP(B221,Selector!$AB$61:$AF$77,5,FALSE)))</f>
        <v>-0.5</v>
      </c>
      <c r="E221" s="40" t="str">
        <f>VLOOKUP((VLOOKUP($A221,Selector!$AB$61:$AF$77,3,FALSE))+((VLOOKUP($B221,Selector!$AB$61:$AF$77,5,FALSE))*-1),Selector!$AB$80:$AD$88,2,FALSE)</f>
        <v>Slightly Higher</v>
      </c>
      <c r="F221" s="40" t="str">
        <f>VLOOKUP(((VLOOKUP($A221,Selector!$AB$61:$AF$77,2,FALSE))*-1)+(VLOOKUP($B221,Selector!$AB$61:$AF$77,4,FALSE)),Selector!$AB$80:$AD$88,3,FALSE)</f>
        <v>Slightly Wider</v>
      </c>
      <c r="G221" s="54">
        <f>(VLOOKUP($A221,Selector!$AB$61:$AF$77,3,FALSE))+((VLOOKUP($B221,Selector!$AB$61:$AF$77,5,FALSE))*-1)</f>
        <v>0.5</v>
      </c>
      <c r="H221" s="54">
        <f>((VLOOKUP($A221,Selector!$AB$61:$AF$77,2,FALSE))*-1)+(VLOOKUP($B221,Selector!$AB$61:$AF$77,4,FALSE))</f>
        <v>0.5</v>
      </c>
    </row>
    <row r="222" spans="1:8">
      <c r="A222" s="33" t="s">
        <v>63</v>
      </c>
      <c r="B222" s="12" t="s">
        <v>52</v>
      </c>
      <c r="C222" s="43">
        <f>(3+(VLOOKUP($A222,Selector!$AB$61:$AF$77,2,FALSE))+(VLOOKUP($B222,Selector!$AB$61:$AF$77,4,FALSE)))</f>
        <v>2.5</v>
      </c>
      <c r="D222" s="38">
        <f>(1+(VLOOKUP(A222,Selector!$AB$61:$AF$77,3,FALSE))+(VLOOKUP(B222,Selector!$AB$61:$AF$77,5,FALSE)))</f>
        <v>-0.5</v>
      </c>
      <c r="E222" s="40" t="str">
        <f>VLOOKUP((VLOOKUP($A222,Selector!$AB$61:$AF$77,3,FALSE))+((VLOOKUP($B222,Selector!$AB$61:$AF$77,5,FALSE))*-1),Selector!$AB$80:$AD$88,2,FALSE)</f>
        <v>Slightly Higher</v>
      </c>
      <c r="F222" s="38" t="str">
        <f>VLOOKUP(((VLOOKUP($A222,Selector!$AB$61:$AF$77,2,FALSE))*-1)+(VLOOKUP($B222,Selector!$AB$61:$AF$77,4,FALSE)),Selector!$AB$80:$AD$88,3,FALSE)</f>
        <v>Very narrow</v>
      </c>
      <c r="G222" s="54">
        <f>(VLOOKUP($A222,Selector!$AB$61:$AF$77,3,FALSE))+((VLOOKUP($B222,Selector!$AB$61:$AF$77,5,FALSE))*-1)</f>
        <v>0.5</v>
      </c>
      <c r="H222" s="48">
        <f>((VLOOKUP($A222,Selector!$AB$61:$AF$77,2,FALSE))*-1)+(VLOOKUP($B222,Selector!$AB$61:$AF$77,4,FALSE))</f>
        <v>-1.5</v>
      </c>
    </row>
    <row r="223" spans="1:8">
      <c r="A223" s="15" t="s">
        <v>53</v>
      </c>
      <c r="B223" s="10" t="s">
        <v>62</v>
      </c>
      <c r="C223" s="43">
        <f>(3+(VLOOKUP($A223,Selector!$AB$61:$AF$77,2,FALSE))+(VLOOKUP($B223,Selector!$AB$61:$AF$77,4,FALSE)))</f>
        <v>2.5</v>
      </c>
      <c r="D223" s="38">
        <f>(1+(VLOOKUP(A223,Selector!$AB$61:$AF$77,3,FALSE))+(VLOOKUP(B223,Selector!$AB$61:$AF$77,5,FALSE)))</f>
        <v>-0.5</v>
      </c>
      <c r="E223" s="43" t="str">
        <f>VLOOKUP((VLOOKUP($A223,Selector!$AB$61:$AF$77,3,FALSE))+((VLOOKUP($B223,Selector!$AB$61:$AF$77,5,FALSE))*-1),Selector!$AB$80:$AD$88,2,FALSE)</f>
        <v>Slightly Lower</v>
      </c>
      <c r="F223" s="42" t="str">
        <f>VLOOKUP(((VLOOKUP($A223,Selector!$AB$61:$AF$77,2,FALSE))*-1)+(VLOOKUP($B223,Selector!$AB$61:$AF$77,4,FALSE)),Selector!$AB$80:$AD$88,3,FALSE)</f>
        <v>Very wide</v>
      </c>
      <c r="G223" s="53">
        <f>(VLOOKUP($A223,Selector!$AB$61:$AF$77,3,FALSE))+((VLOOKUP($B223,Selector!$AB$61:$AF$77,5,FALSE))*-1)</f>
        <v>-0.5</v>
      </c>
      <c r="H223" s="51">
        <f>((VLOOKUP($A223,Selector!$AB$61:$AF$77,2,FALSE))*-1)+(VLOOKUP($B223,Selector!$AB$61:$AF$77,4,FALSE))</f>
        <v>1.5</v>
      </c>
    </row>
    <row r="224" spans="1:8">
      <c r="A224" s="6" t="s">
        <v>65</v>
      </c>
      <c r="B224" s="9" t="s">
        <v>59</v>
      </c>
      <c r="C224" s="43">
        <f>(3+(VLOOKUP($A224,Selector!$AB$61:$AF$77,2,FALSE))+(VLOOKUP($B224,Selector!$AB$61:$AF$77,4,FALSE)))</f>
        <v>2.5</v>
      </c>
      <c r="D224" s="38">
        <f>(1+(VLOOKUP(A224,Selector!$AB$61:$AF$77,3,FALSE))+(VLOOKUP(B224,Selector!$AB$61:$AF$77,5,FALSE)))</f>
        <v>-0.5</v>
      </c>
      <c r="E224" s="43" t="str">
        <f>VLOOKUP((VLOOKUP($A224,Selector!$AB$61:$AF$77,3,FALSE))+((VLOOKUP($B224,Selector!$AB$61:$AF$77,5,FALSE))*-1),Selector!$AB$80:$AD$88,2,FALSE)</f>
        <v>Slightly Lower</v>
      </c>
      <c r="F224" s="43" t="str">
        <f>VLOOKUP(((VLOOKUP($A224,Selector!$AB$61:$AF$77,2,FALSE))*-1)+(VLOOKUP($B224,Selector!$AB$61:$AF$77,4,FALSE)),Selector!$AB$80:$AD$88,3,FALSE)</f>
        <v>Slightly Narrower</v>
      </c>
      <c r="G224" s="53">
        <f>(VLOOKUP($A224,Selector!$AB$61:$AF$77,3,FALSE))+((VLOOKUP($B224,Selector!$AB$61:$AF$77,5,FALSE))*-1)</f>
        <v>-0.5</v>
      </c>
      <c r="H224" s="53">
        <f>((VLOOKUP($A224,Selector!$AB$61:$AF$77,2,FALSE))*-1)+(VLOOKUP($B224,Selector!$AB$61:$AF$77,4,FALSE))</f>
        <v>-0.5</v>
      </c>
    </row>
    <row r="225" spans="1:8">
      <c r="A225" s="13" t="s">
        <v>56</v>
      </c>
      <c r="B225" s="6" t="s">
        <v>65</v>
      </c>
      <c r="C225" s="44">
        <f>(3+(VLOOKUP($A225,Selector!$AB$61:$AF$77,2,FALSE))+(VLOOKUP($B225,Selector!$AB$61:$AF$77,4,FALSE)))</f>
        <v>2</v>
      </c>
      <c r="D225" s="41">
        <f>(1+(VLOOKUP(A225,Selector!$AB$61:$AF$77,3,FALSE))+(VLOOKUP(B225,Selector!$AB$61:$AF$77,5,FALSE)))</f>
        <v>3</v>
      </c>
      <c r="E225" s="39" t="str">
        <f>VLOOKUP((VLOOKUP($A225,Selector!$AB$61:$AF$77,3,FALSE))+((VLOOKUP($B225,Selector!$AB$61:$AF$77,5,FALSE))*-1),Selector!$AB$80:$AD$88,2,FALSE)</f>
        <v>Medium</v>
      </c>
      <c r="F225" s="36" t="str">
        <f>VLOOKUP(((VLOOKUP($A225,Selector!$AB$61:$AF$77,2,FALSE))*-1)+(VLOOKUP($B225,Selector!$AB$61:$AF$77,4,FALSE)),Selector!$AB$80:$AD$88,3,FALSE)</f>
        <v>Wide</v>
      </c>
      <c r="G225" s="47">
        <f>(VLOOKUP($A225,Selector!$AB$61:$AF$77,3,FALSE))+((VLOOKUP($B225,Selector!$AB$61:$AF$77,5,FALSE))*-1)</f>
        <v>0</v>
      </c>
      <c r="H225" s="52">
        <f>((VLOOKUP($A225,Selector!$AB$61:$AF$77,2,FALSE))*-1)+(VLOOKUP($B225,Selector!$AB$61:$AF$77,4,FALSE))</f>
        <v>1</v>
      </c>
    </row>
    <row r="226" spans="1:8">
      <c r="A226" s="5" t="s">
        <v>64</v>
      </c>
      <c r="B226" s="14" t="s">
        <v>57</v>
      </c>
      <c r="C226" s="44">
        <f>(3+(VLOOKUP($A226,Selector!$AB$61:$AF$77,2,FALSE))+(VLOOKUP($B226,Selector!$AB$61:$AF$77,4,FALSE)))</f>
        <v>2</v>
      </c>
      <c r="D226" s="41">
        <f>(1+(VLOOKUP(A226,Selector!$AB$61:$AF$77,3,FALSE))+(VLOOKUP(B226,Selector!$AB$61:$AF$77,5,FALSE)))</f>
        <v>3</v>
      </c>
      <c r="E226" s="39" t="str">
        <f>VLOOKUP((VLOOKUP($A226,Selector!$AB$61:$AF$77,3,FALSE))+((VLOOKUP($B226,Selector!$AB$61:$AF$77,5,FALSE))*-1),Selector!$AB$80:$AD$88,2,FALSE)</f>
        <v>Medium</v>
      </c>
      <c r="F226" s="44" t="str">
        <f>VLOOKUP(((VLOOKUP($A226,Selector!$AB$61:$AF$77,2,FALSE))*-1)+(VLOOKUP($B226,Selector!$AB$61:$AF$77,4,FALSE)),Selector!$AB$80:$AD$88,3,FALSE)</f>
        <v>Narrow</v>
      </c>
      <c r="G226" s="47">
        <f>(VLOOKUP($A226,Selector!$AB$61:$AF$77,3,FALSE))+((VLOOKUP($B226,Selector!$AB$61:$AF$77,5,FALSE))*-1)</f>
        <v>0</v>
      </c>
      <c r="H226" s="50">
        <f>((VLOOKUP($A226,Selector!$AB$61:$AF$77,2,FALSE))*-1)+(VLOOKUP($B226,Selector!$AB$61:$AF$77,4,FALSE))</f>
        <v>-1</v>
      </c>
    </row>
    <row r="227" spans="1:8">
      <c r="A227" s="13" t="s">
        <v>56</v>
      </c>
      <c r="B227" s="2" t="s">
        <v>66</v>
      </c>
      <c r="C227" s="44">
        <f>(3+(VLOOKUP($A227,Selector!$AB$61:$AF$77,2,FALSE))+(VLOOKUP($B227,Selector!$AB$61:$AF$77,4,FALSE)))</f>
        <v>2</v>
      </c>
      <c r="D227" s="42">
        <f>(1+(VLOOKUP(A227,Selector!$AB$61:$AF$77,3,FALSE))+(VLOOKUP(B227,Selector!$AB$61:$AF$77,5,FALSE)))</f>
        <v>2.5</v>
      </c>
      <c r="E227" s="40" t="str">
        <f>VLOOKUP((VLOOKUP($A227,Selector!$AB$61:$AF$77,3,FALSE))+((VLOOKUP($B227,Selector!$AB$61:$AF$77,5,FALSE))*-1),Selector!$AB$80:$AD$88,2,FALSE)</f>
        <v>Slightly Higher</v>
      </c>
      <c r="F227" s="36" t="str">
        <f>VLOOKUP(((VLOOKUP($A227,Selector!$AB$61:$AF$77,2,FALSE))*-1)+(VLOOKUP($B227,Selector!$AB$61:$AF$77,4,FALSE)),Selector!$AB$80:$AD$88,3,FALSE)</f>
        <v>Wide</v>
      </c>
      <c r="G227" s="54">
        <f>(VLOOKUP($A227,Selector!$AB$61:$AF$77,3,FALSE))+((VLOOKUP($B227,Selector!$AB$61:$AF$77,5,FALSE))*-1)</f>
        <v>0.5</v>
      </c>
      <c r="H227" s="52">
        <f>((VLOOKUP($A227,Selector!$AB$61:$AF$77,2,FALSE))*-1)+(VLOOKUP($B227,Selector!$AB$61:$AF$77,4,FALSE))</f>
        <v>1</v>
      </c>
    </row>
    <row r="228" spans="1:8">
      <c r="A228" s="1" t="s">
        <v>67</v>
      </c>
      <c r="B228" s="14" t="s">
        <v>57</v>
      </c>
      <c r="C228" s="44">
        <f>(3+(VLOOKUP($A228,Selector!$AB$61:$AF$77,2,FALSE))+(VLOOKUP($B228,Selector!$AB$61:$AF$77,4,FALSE)))</f>
        <v>2</v>
      </c>
      <c r="D228" s="42">
        <f>(1+(VLOOKUP(A228,Selector!$AB$61:$AF$77,3,FALSE))+(VLOOKUP(B228,Selector!$AB$61:$AF$77,5,FALSE)))</f>
        <v>2.5</v>
      </c>
      <c r="E228" s="43" t="str">
        <f>VLOOKUP((VLOOKUP($A228,Selector!$AB$61:$AF$77,3,FALSE))+((VLOOKUP($B228,Selector!$AB$61:$AF$77,5,FALSE))*-1),Selector!$AB$80:$AD$88,2,FALSE)</f>
        <v>Slightly Lower</v>
      </c>
      <c r="F228" s="44" t="str">
        <f>VLOOKUP(((VLOOKUP($A228,Selector!$AB$61:$AF$77,2,FALSE))*-1)+(VLOOKUP($B228,Selector!$AB$61:$AF$77,4,FALSE)),Selector!$AB$80:$AD$88,3,FALSE)</f>
        <v>Narrow</v>
      </c>
      <c r="G228" s="53">
        <f>(VLOOKUP($A228,Selector!$AB$61:$AF$77,3,FALSE))+((VLOOKUP($B228,Selector!$AB$61:$AF$77,5,FALSE))*-1)</f>
        <v>-0.5</v>
      </c>
      <c r="H228" s="50">
        <f>((VLOOKUP($A228,Selector!$AB$61:$AF$77,2,FALSE))*-1)+(VLOOKUP($B228,Selector!$AB$61:$AF$77,4,FALSE))</f>
        <v>-1</v>
      </c>
    </row>
    <row r="229" spans="1:8">
      <c r="A229" s="13" t="s">
        <v>56</v>
      </c>
      <c r="B229" s="58" t="s">
        <v>17</v>
      </c>
      <c r="C229" s="44">
        <f>(3+(VLOOKUP($A229,Selector!$AB$61:$AF$77,2,FALSE))+(VLOOKUP($B229,Selector!$AB$61:$AF$77,4,FALSE)))</f>
        <v>2</v>
      </c>
      <c r="D229" s="36">
        <f>(1+(VLOOKUP(A229,Selector!$AB$61:$AF$77,3,FALSE))+(VLOOKUP(B229,Selector!$AB$61:$AF$77,5,FALSE)))</f>
        <v>2</v>
      </c>
      <c r="E229" s="36" t="str">
        <f>VLOOKUP((VLOOKUP($A229,Selector!$AB$61:$AF$77,3,FALSE))+((VLOOKUP($B229,Selector!$AB$61:$AF$77,5,FALSE))*-1),Selector!$AB$80:$AD$88,2,FALSE)</f>
        <v>High</v>
      </c>
      <c r="F229" s="36" t="str">
        <f>VLOOKUP(((VLOOKUP($A229,Selector!$AB$61:$AF$77,2,FALSE))*-1)+(VLOOKUP($B229,Selector!$AB$61:$AF$77,4,FALSE)),Selector!$AB$80:$AD$88,3,FALSE)</f>
        <v>Wide</v>
      </c>
      <c r="G229" s="52">
        <f>(VLOOKUP($A229,Selector!$AB$61:$AF$77,3,FALSE))+((VLOOKUP($B229,Selector!$AB$61:$AF$77,5,FALSE))*-1)</f>
        <v>1</v>
      </c>
      <c r="H229" s="52">
        <f>((VLOOKUP($A229,Selector!$AB$61:$AF$77,2,FALSE))*-1)+(VLOOKUP($B229,Selector!$AB$61:$AF$77,4,FALSE))</f>
        <v>1</v>
      </c>
    </row>
    <row r="230" spans="1:8">
      <c r="A230" s="5" t="s">
        <v>64</v>
      </c>
      <c r="B230" s="7" t="s">
        <v>55</v>
      </c>
      <c r="C230" s="44">
        <f>(3+(VLOOKUP($A230,Selector!$AB$61:$AF$77,2,FALSE))+(VLOOKUP($B230,Selector!$AB$61:$AF$77,4,FALSE)))</f>
        <v>2</v>
      </c>
      <c r="D230" s="36">
        <f>(1+(VLOOKUP(A230,Selector!$AB$61:$AF$77,3,FALSE))+(VLOOKUP(B230,Selector!$AB$61:$AF$77,5,FALSE)))</f>
        <v>2</v>
      </c>
      <c r="E230" s="36" t="str">
        <f>VLOOKUP((VLOOKUP($A230,Selector!$AB$61:$AF$77,3,FALSE))+((VLOOKUP($B230,Selector!$AB$61:$AF$77,5,FALSE))*-1),Selector!$AB$80:$AD$88,2,FALSE)</f>
        <v>High</v>
      </c>
      <c r="F230" s="44" t="str">
        <f>VLOOKUP(((VLOOKUP($A230,Selector!$AB$61:$AF$77,2,FALSE))*-1)+(VLOOKUP($B230,Selector!$AB$61:$AF$77,4,FALSE)),Selector!$AB$80:$AD$88,3,FALSE)</f>
        <v>Narrow</v>
      </c>
      <c r="G230" s="52">
        <f>(VLOOKUP($A230,Selector!$AB$61:$AF$77,3,FALSE))+((VLOOKUP($B230,Selector!$AB$61:$AF$77,5,FALSE))*-1)</f>
        <v>1</v>
      </c>
      <c r="H230" s="50">
        <f>((VLOOKUP($A230,Selector!$AB$61:$AF$77,2,FALSE))*-1)+(VLOOKUP($B230,Selector!$AB$61:$AF$77,4,FALSE))</f>
        <v>-1</v>
      </c>
    </row>
    <row r="231" spans="1:8">
      <c r="A231" s="10" t="s">
        <v>62</v>
      </c>
      <c r="B231" s="33" t="s">
        <v>63</v>
      </c>
      <c r="C231" s="44">
        <f>(3+(VLOOKUP($A231,Selector!$AB$61:$AF$77,2,FALSE))+(VLOOKUP($B231,Selector!$AB$61:$AF$77,4,FALSE)))</f>
        <v>2</v>
      </c>
      <c r="D231" s="36">
        <f>(1+(VLOOKUP(A231,Selector!$AB$61:$AF$77,3,FALSE))+(VLOOKUP(B231,Selector!$AB$61:$AF$77,5,FALSE)))</f>
        <v>2</v>
      </c>
      <c r="E231" s="39" t="str">
        <f>VLOOKUP((VLOOKUP($A231,Selector!$AB$61:$AF$77,3,FALSE))+((VLOOKUP($B231,Selector!$AB$61:$AF$77,5,FALSE))*-1),Selector!$AB$80:$AD$88,2,FALSE)</f>
        <v>Medium</v>
      </c>
      <c r="F231" s="39" t="str">
        <f>VLOOKUP(((VLOOKUP($A231,Selector!$AB$61:$AF$77,2,FALSE))*-1)+(VLOOKUP($B231,Selector!$AB$61:$AF$77,4,FALSE)),Selector!$AB$80:$AD$88,3,FALSE)</f>
        <v>Medium</v>
      </c>
      <c r="G231" s="47">
        <f>(VLOOKUP($A231,Selector!$AB$61:$AF$77,3,FALSE))+((VLOOKUP($B231,Selector!$AB$61:$AF$77,5,FALSE))*-1)</f>
        <v>0</v>
      </c>
      <c r="H231" s="47">
        <f>((VLOOKUP($A231,Selector!$AB$61:$AF$77,2,FALSE))*-1)+(VLOOKUP($B231,Selector!$AB$61:$AF$77,4,FALSE))</f>
        <v>0</v>
      </c>
    </row>
    <row r="232" spans="1:8">
      <c r="A232" s="8" t="s">
        <v>54</v>
      </c>
      <c r="B232" s="6" t="s">
        <v>65</v>
      </c>
      <c r="C232" s="44">
        <f>(3+(VLOOKUP($A232,Selector!$AB$61:$AF$77,2,FALSE))+(VLOOKUP($B232,Selector!$AB$61:$AF$77,4,FALSE)))</f>
        <v>2</v>
      </c>
      <c r="D232" s="36">
        <f>(1+(VLOOKUP(A232,Selector!$AB$61:$AF$77,3,FALSE))+(VLOOKUP(B232,Selector!$AB$61:$AF$77,5,FALSE)))</f>
        <v>2</v>
      </c>
      <c r="E232" s="44" t="str">
        <f>VLOOKUP((VLOOKUP($A232,Selector!$AB$61:$AF$77,3,FALSE))+((VLOOKUP($B232,Selector!$AB$61:$AF$77,5,FALSE))*-1),Selector!$AB$80:$AD$88,2,FALSE)</f>
        <v>Low</v>
      </c>
      <c r="F232" s="36" t="str">
        <f>VLOOKUP(((VLOOKUP($A232,Selector!$AB$61:$AF$77,2,FALSE))*-1)+(VLOOKUP($B232,Selector!$AB$61:$AF$77,4,FALSE)),Selector!$AB$80:$AD$88,3,FALSE)</f>
        <v>Wide</v>
      </c>
      <c r="G232" s="50">
        <f>(VLOOKUP($A232,Selector!$AB$61:$AF$77,3,FALSE))+((VLOOKUP($B232,Selector!$AB$61:$AF$77,5,FALSE))*-1)</f>
        <v>-1</v>
      </c>
      <c r="H232" s="52">
        <f>((VLOOKUP($A232,Selector!$AB$61:$AF$77,2,FALSE))*-1)+(VLOOKUP($B232,Selector!$AB$61:$AF$77,4,FALSE))</f>
        <v>1</v>
      </c>
    </row>
    <row r="233" spans="1:8">
      <c r="A233" s="58" t="s">
        <v>17</v>
      </c>
      <c r="B233" s="14" t="s">
        <v>57</v>
      </c>
      <c r="C233" s="44">
        <f>(3+(VLOOKUP($A233,Selector!$AB$61:$AF$77,2,FALSE))+(VLOOKUP($B233,Selector!$AB$61:$AF$77,4,FALSE)))</f>
        <v>2</v>
      </c>
      <c r="D233" s="36">
        <f>(1+(VLOOKUP(A233,Selector!$AB$61:$AF$77,3,FALSE))+(VLOOKUP(B233,Selector!$AB$61:$AF$77,5,FALSE)))</f>
        <v>2</v>
      </c>
      <c r="E233" s="44" t="str">
        <f>VLOOKUP((VLOOKUP($A233,Selector!$AB$61:$AF$77,3,FALSE))+((VLOOKUP($B233,Selector!$AB$61:$AF$77,5,FALSE))*-1),Selector!$AB$80:$AD$88,2,FALSE)</f>
        <v>Low</v>
      </c>
      <c r="F233" s="44" t="str">
        <f>VLOOKUP(((VLOOKUP($A233,Selector!$AB$61:$AF$77,2,FALSE))*-1)+(VLOOKUP($B233,Selector!$AB$61:$AF$77,4,FALSE)),Selector!$AB$80:$AD$88,3,FALSE)</f>
        <v>Narrow</v>
      </c>
      <c r="G233" s="50">
        <f>(VLOOKUP($A233,Selector!$AB$61:$AF$77,3,FALSE))+((VLOOKUP($B233,Selector!$AB$61:$AF$77,5,FALSE))*-1)</f>
        <v>-1</v>
      </c>
      <c r="H233" s="50">
        <f>((VLOOKUP($A233,Selector!$AB$61:$AF$77,2,FALSE))*-1)+(VLOOKUP($B233,Selector!$AB$61:$AF$77,4,FALSE))</f>
        <v>-1</v>
      </c>
    </row>
    <row r="234" spans="1:8">
      <c r="A234" s="13" t="s">
        <v>56</v>
      </c>
      <c r="B234" s="1" t="s">
        <v>67</v>
      </c>
      <c r="C234" s="44">
        <f>(3+(VLOOKUP($A234,Selector!$AB$61:$AF$77,2,FALSE))+(VLOOKUP($B234,Selector!$AB$61:$AF$77,4,FALSE)))</f>
        <v>2</v>
      </c>
      <c r="D234" s="40">
        <f>(1+(VLOOKUP(A234,Selector!$AB$61:$AF$77,3,FALSE))+(VLOOKUP(B234,Selector!$AB$61:$AF$77,5,FALSE)))</f>
        <v>1.5</v>
      </c>
      <c r="E234" s="42" t="str">
        <f>VLOOKUP((VLOOKUP($A234,Selector!$AB$61:$AF$77,3,FALSE))+((VLOOKUP($B234,Selector!$AB$61:$AF$77,5,FALSE))*-1),Selector!$AB$80:$AD$88,2,FALSE)</f>
        <v>Very high</v>
      </c>
      <c r="F234" s="36" t="str">
        <f>VLOOKUP(((VLOOKUP($A234,Selector!$AB$61:$AF$77,2,FALSE))*-1)+(VLOOKUP($B234,Selector!$AB$61:$AF$77,4,FALSE)),Selector!$AB$80:$AD$88,3,FALSE)</f>
        <v>Wide</v>
      </c>
      <c r="G234" s="51">
        <f>(VLOOKUP($A234,Selector!$AB$61:$AF$77,3,FALSE))+((VLOOKUP($B234,Selector!$AB$61:$AF$77,5,FALSE))*-1)</f>
        <v>1.5</v>
      </c>
      <c r="H234" s="52">
        <f>((VLOOKUP($A234,Selector!$AB$61:$AF$77,2,FALSE))*-1)+(VLOOKUP($B234,Selector!$AB$61:$AF$77,4,FALSE))</f>
        <v>1</v>
      </c>
    </row>
    <row r="235" spans="1:8">
      <c r="A235" s="10" t="s">
        <v>62</v>
      </c>
      <c r="B235" s="3" t="s">
        <v>61</v>
      </c>
      <c r="C235" s="44">
        <f>(3+(VLOOKUP($A235,Selector!$AB$61:$AF$77,2,FALSE))+(VLOOKUP($B235,Selector!$AB$61:$AF$77,4,FALSE)))</f>
        <v>2</v>
      </c>
      <c r="D235" s="40">
        <f>(1+(VLOOKUP(A235,Selector!$AB$61:$AF$77,3,FALSE))+(VLOOKUP(B235,Selector!$AB$61:$AF$77,5,FALSE)))</f>
        <v>1.5</v>
      </c>
      <c r="E235" s="40" t="str">
        <f>VLOOKUP((VLOOKUP($A235,Selector!$AB$61:$AF$77,3,FALSE))+((VLOOKUP($B235,Selector!$AB$61:$AF$77,5,FALSE))*-1),Selector!$AB$80:$AD$88,2,FALSE)</f>
        <v>Slightly Higher</v>
      </c>
      <c r="F235" s="39" t="str">
        <f>VLOOKUP(((VLOOKUP($A235,Selector!$AB$61:$AF$77,2,FALSE))*-1)+(VLOOKUP($B235,Selector!$AB$61:$AF$77,4,FALSE)),Selector!$AB$80:$AD$88,3,FALSE)</f>
        <v>Medium</v>
      </c>
      <c r="G235" s="54">
        <f>(VLOOKUP($A235,Selector!$AB$61:$AF$77,3,FALSE))+((VLOOKUP($B235,Selector!$AB$61:$AF$77,5,FALSE))*-1)</f>
        <v>0.5</v>
      </c>
      <c r="H235" s="47">
        <f>((VLOOKUP($A235,Selector!$AB$61:$AF$77,2,FALSE))*-1)+(VLOOKUP($B235,Selector!$AB$61:$AF$77,4,FALSE))</f>
        <v>0</v>
      </c>
    </row>
    <row r="236" spans="1:8">
      <c r="A236" s="1" t="s">
        <v>67</v>
      </c>
      <c r="B236" s="7" t="s">
        <v>55</v>
      </c>
      <c r="C236" s="44">
        <f>(3+(VLOOKUP($A236,Selector!$AB$61:$AF$77,2,FALSE))+(VLOOKUP($B236,Selector!$AB$61:$AF$77,4,FALSE)))</f>
        <v>2</v>
      </c>
      <c r="D236" s="40">
        <f>(1+(VLOOKUP(A236,Selector!$AB$61:$AF$77,3,FALSE))+(VLOOKUP(B236,Selector!$AB$61:$AF$77,5,FALSE)))</f>
        <v>1.5</v>
      </c>
      <c r="E236" s="40" t="str">
        <f>VLOOKUP((VLOOKUP($A236,Selector!$AB$61:$AF$77,3,FALSE))+((VLOOKUP($B236,Selector!$AB$61:$AF$77,5,FALSE))*-1),Selector!$AB$80:$AD$88,2,FALSE)</f>
        <v>Slightly Higher</v>
      </c>
      <c r="F236" s="44" t="str">
        <f>VLOOKUP(((VLOOKUP($A236,Selector!$AB$61:$AF$77,2,FALSE))*-1)+(VLOOKUP($B236,Selector!$AB$61:$AF$77,4,FALSE)),Selector!$AB$80:$AD$88,3,FALSE)</f>
        <v>Narrow</v>
      </c>
      <c r="G236" s="54">
        <f>(VLOOKUP($A236,Selector!$AB$61:$AF$77,3,FALSE))+((VLOOKUP($B236,Selector!$AB$61:$AF$77,5,FALSE))*-1)</f>
        <v>0.5</v>
      </c>
      <c r="H236" s="50">
        <f>((VLOOKUP($A236,Selector!$AB$61:$AF$77,2,FALSE))*-1)+(VLOOKUP($B236,Selector!$AB$61:$AF$77,4,FALSE))</f>
        <v>-1</v>
      </c>
    </row>
    <row r="237" spans="1:8">
      <c r="A237" s="8" t="s">
        <v>54</v>
      </c>
      <c r="B237" s="2" t="s">
        <v>66</v>
      </c>
      <c r="C237" s="44">
        <f>(3+(VLOOKUP($A237,Selector!$AB$61:$AF$77,2,FALSE))+(VLOOKUP($B237,Selector!$AB$61:$AF$77,4,FALSE)))</f>
        <v>2</v>
      </c>
      <c r="D237" s="40">
        <f>(1+(VLOOKUP(A237,Selector!$AB$61:$AF$77,3,FALSE))+(VLOOKUP(B237,Selector!$AB$61:$AF$77,5,FALSE)))</f>
        <v>1.5</v>
      </c>
      <c r="E237" s="43" t="str">
        <f>VLOOKUP((VLOOKUP($A237,Selector!$AB$61:$AF$77,3,FALSE))+((VLOOKUP($B237,Selector!$AB$61:$AF$77,5,FALSE))*-1),Selector!$AB$80:$AD$88,2,FALSE)</f>
        <v>Slightly Lower</v>
      </c>
      <c r="F237" s="36" t="str">
        <f>VLOOKUP(((VLOOKUP($A237,Selector!$AB$61:$AF$77,2,FALSE))*-1)+(VLOOKUP($B237,Selector!$AB$61:$AF$77,4,FALSE)),Selector!$AB$80:$AD$88,3,FALSE)</f>
        <v>Wide</v>
      </c>
      <c r="G237" s="53">
        <f>(VLOOKUP($A237,Selector!$AB$61:$AF$77,3,FALSE))+((VLOOKUP($B237,Selector!$AB$61:$AF$77,5,FALSE))*-1)</f>
        <v>-0.5</v>
      </c>
      <c r="H237" s="52">
        <f>((VLOOKUP($A237,Selector!$AB$61:$AF$77,2,FALSE))*-1)+(VLOOKUP($B237,Selector!$AB$61:$AF$77,4,FALSE))</f>
        <v>1</v>
      </c>
    </row>
    <row r="238" spans="1:8">
      <c r="A238" s="4" t="s">
        <v>60</v>
      </c>
      <c r="B238" s="33" t="s">
        <v>63</v>
      </c>
      <c r="C238" s="44">
        <f>(3+(VLOOKUP($A238,Selector!$AB$61:$AF$77,2,FALSE))+(VLOOKUP($B238,Selector!$AB$61:$AF$77,4,FALSE)))</f>
        <v>2</v>
      </c>
      <c r="D238" s="40">
        <f>(1+(VLOOKUP(A238,Selector!$AB$61:$AF$77,3,FALSE))+(VLOOKUP(B238,Selector!$AB$61:$AF$77,5,FALSE)))</f>
        <v>1.5</v>
      </c>
      <c r="E238" s="43" t="str">
        <f>VLOOKUP((VLOOKUP($A238,Selector!$AB$61:$AF$77,3,FALSE))+((VLOOKUP($B238,Selector!$AB$61:$AF$77,5,FALSE))*-1),Selector!$AB$80:$AD$88,2,FALSE)</f>
        <v>Slightly Lower</v>
      </c>
      <c r="F238" s="39" t="str">
        <f>VLOOKUP(((VLOOKUP($A238,Selector!$AB$61:$AF$77,2,FALSE))*-1)+(VLOOKUP($B238,Selector!$AB$61:$AF$77,4,FALSE)),Selector!$AB$80:$AD$88,3,FALSE)</f>
        <v>Medium</v>
      </c>
      <c r="G238" s="53">
        <f>(VLOOKUP($A238,Selector!$AB$61:$AF$77,3,FALSE))+((VLOOKUP($B238,Selector!$AB$61:$AF$77,5,FALSE))*-1)</f>
        <v>-0.5</v>
      </c>
      <c r="H238" s="47">
        <f>((VLOOKUP($A238,Selector!$AB$61:$AF$77,2,FALSE))*-1)+(VLOOKUP($B238,Selector!$AB$61:$AF$77,4,FALSE))</f>
        <v>0</v>
      </c>
    </row>
    <row r="239" spans="1:8">
      <c r="A239" s="2" t="s">
        <v>66</v>
      </c>
      <c r="B239" s="14" t="s">
        <v>57</v>
      </c>
      <c r="C239" s="44">
        <f>(3+(VLOOKUP($A239,Selector!$AB$61:$AF$77,2,FALSE))+(VLOOKUP($B239,Selector!$AB$61:$AF$77,4,FALSE)))</f>
        <v>2</v>
      </c>
      <c r="D239" s="40">
        <f>(1+(VLOOKUP(A239,Selector!$AB$61:$AF$77,3,FALSE))+(VLOOKUP(B239,Selector!$AB$61:$AF$77,5,FALSE)))</f>
        <v>1.5</v>
      </c>
      <c r="E239" s="38" t="str">
        <f>VLOOKUP((VLOOKUP($A239,Selector!$AB$61:$AF$77,3,FALSE))+((VLOOKUP($B239,Selector!$AB$61:$AF$77,5,FALSE))*-1),Selector!$AB$80:$AD$88,2,FALSE)</f>
        <v>Very low</v>
      </c>
      <c r="F239" s="44" t="str">
        <f>VLOOKUP(((VLOOKUP($A239,Selector!$AB$61:$AF$77,2,FALSE))*-1)+(VLOOKUP($B239,Selector!$AB$61:$AF$77,4,FALSE)),Selector!$AB$80:$AD$88,3,FALSE)</f>
        <v>Narrow</v>
      </c>
      <c r="G239" s="48">
        <f>(VLOOKUP($A239,Selector!$AB$61:$AF$77,3,FALSE))+((VLOOKUP($B239,Selector!$AB$61:$AF$77,5,FALSE))*-1)</f>
        <v>-1.5</v>
      </c>
      <c r="H239" s="50">
        <f>((VLOOKUP($A239,Selector!$AB$61:$AF$77,2,FALSE))*-1)+(VLOOKUP($B239,Selector!$AB$61:$AF$77,4,FALSE))</f>
        <v>-1</v>
      </c>
    </row>
    <row r="240" spans="1:8">
      <c r="A240" s="13" t="s">
        <v>56</v>
      </c>
      <c r="B240" s="5" t="s">
        <v>64</v>
      </c>
      <c r="C240" s="44">
        <f>(3+(VLOOKUP($A240,Selector!$AB$61:$AF$77,2,FALSE))+(VLOOKUP($B240,Selector!$AB$61:$AF$77,4,FALSE)))</f>
        <v>2</v>
      </c>
      <c r="D240" s="39">
        <f>(1+(VLOOKUP(A240,Selector!$AB$61:$AF$77,3,FALSE))+(VLOOKUP(B240,Selector!$AB$61:$AF$77,5,FALSE)))</f>
        <v>1</v>
      </c>
      <c r="E240" s="41" t="str">
        <f>VLOOKUP((VLOOKUP($A240,Selector!$AB$61:$AF$77,3,FALSE))+((VLOOKUP($B240,Selector!$AB$61:$AF$77,5,FALSE))*-1),Selector!$AB$80:$AD$88,2,FALSE)</f>
        <v>Max height</v>
      </c>
      <c r="F240" s="36" t="str">
        <f>VLOOKUP(((VLOOKUP($A240,Selector!$AB$61:$AF$77,2,FALSE))*-1)+(VLOOKUP($B240,Selector!$AB$61:$AF$77,4,FALSE)),Selector!$AB$80:$AD$88,3,FALSE)</f>
        <v>Wide</v>
      </c>
      <c r="G240" s="49">
        <f>(VLOOKUP($A240,Selector!$AB$61:$AF$77,3,FALSE))+((VLOOKUP($B240,Selector!$AB$61:$AF$77,5,FALSE))*-1)</f>
        <v>2</v>
      </c>
      <c r="H240" s="52">
        <f>((VLOOKUP($A240,Selector!$AB$61:$AF$77,2,FALSE))*-1)+(VLOOKUP($B240,Selector!$AB$61:$AF$77,4,FALSE))</f>
        <v>1</v>
      </c>
    </row>
    <row r="241" spans="1:8">
      <c r="A241" s="5" t="s">
        <v>64</v>
      </c>
      <c r="B241" s="12" t="s">
        <v>52</v>
      </c>
      <c r="C241" s="44">
        <f>(3+(VLOOKUP($A241,Selector!$AB$61:$AF$77,2,FALSE))+(VLOOKUP($B241,Selector!$AB$61:$AF$77,4,FALSE)))</f>
        <v>2</v>
      </c>
      <c r="D241" s="39">
        <f>(1+(VLOOKUP(A241,Selector!$AB$61:$AF$77,3,FALSE))+(VLOOKUP(B241,Selector!$AB$61:$AF$77,5,FALSE)))</f>
        <v>1</v>
      </c>
      <c r="E241" s="41" t="str">
        <f>VLOOKUP((VLOOKUP($A241,Selector!$AB$61:$AF$77,3,FALSE))+((VLOOKUP($B241,Selector!$AB$61:$AF$77,5,FALSE))*-1),Selector!$AB$80:$AD$88,2,FALSE)</f>
        <v>Max height</v>
      </c>
      <c r="F241" s="44" t="str">
        <f>VLOOKUP(((VLOOKUP($A241,Selector!$AB$61:$AF$77,2,FALSE))*-1)+(VLOOKUP($B241,Selector!$AB$61:$AF$77,4,FALSE)),Selector!$AB$80:$AD$88,3,FALSE)</f>
        <v>Narrow</v>
      </c>
      <c r="G241" s="49">
        <f>(VLOOKUP($A241,Selector!$AB$61:$AF$77,3,FALSE))+((VLOOKUP($B241,Selector!$AB$61:$AF$77,5,FALSE))*-1)</f>
        <v>2</v>
      </c>
      <c r="H241" s="50">
        <f>((VLOOKUP($A241,Selector!$AB$61:$AF$77,2,FALSE))*-1)+(VLOOKUP($B241,Selector!$AB$61:$AF$77,4,FALSE))</f>
        <v>-1</v>
      </c>
    </row>
    <row r="242" spans="1:8">
      <c r="A242" s="10" t="s">
        <v>62</v>
      </c>
      <c r="B242" s="9" t="s">
        <v>59</v>
      </c>
      <c r="C242" s="44">
        <f>(3+(VLOOKUP($A242,Selector!$AB$61:$AF$77,2,FALSE))+(VLOOKUP($B242,Selector!$AB$61:$AF$77,4,FALSE)))</f>
        <v>2</v>
      </c>
      <c r="D242" s="39">
        <f>(1+(VLOOKUP(A242,Selector!$AB$61:$AF$77,3,FALSE))+(VLOOKUP(B242,Selector!$AB$61:$AF$77,5,FALSE)))</f>
        <v>1</v>
      </c>
      <c r="E242" s="36" t="str">
        <f>VLOOKUP((VLOOKUP($A242,Selector!$AB$61:$AF$77,3,FALSE))+((VLOOKUP($B242,Selector!$AB$61:$AF$77,5,FALSE))*-1),Selector!$AB$80:$AD$88,2,FALSE)</f>
        <v>High</v>
      </c>
      <c r="F242" s="39" t="str">
        <f>VLOOKUP(((VLOOKUP($A242,Selector!$AB$61:$AF$77,2,FALSE))*-1)+(VLOOKUP($B242,Selector!$AB$61:$AF$77,4,FALSE)),Selector!$AB$80:$AD$88,3,FALSE)</f>
        <v>Medium</v>
      </c>
      <c r="G242" s="52">
        <f>(VLOOKUP($A242,Selector!$AB$61:$AF$77,3,FALSE))+((VLOOKUP($B242,Selector!$AB$61:$AF$77,5,FALSE))*-1)</f>
        <v>1</v>
      </c>
      <c r="H242" s="47">
        <f>((VLOOKUP($A242,Selector!$AB$61:$AF$77,2,FALSE))*-1)+(VLOOKUP($B242,Selector!$AB$61:$AF$77,4,FALSE))</f>
        <v>0</v>
      </c>
    </row>
    <row r="243" spans="1:8">
      <c r="A243" s="8" t="s">
        <v>54</v>
      </c>
      <c r="B243" s="58" t="s">
        <v>17</v>
      </c>
      <c r="C243" s="44">
        <f>(3+(VLOOKUP($A243,Selector!$AB$61:$AF$77,2,FALSE))+(VLOOKUP($B243,Selector!$AB$61:$AF$77,4,FALSE)))</f>
        <v>2</v>
      </c>
      <c r="D243" s="39">
        <f>(1+(VLOOKUP(A243,Selector!$AB$61:$AF$77,3,FALSE))+(VLOOKUP(B243,Selector!$AB$61:$AF$77,5,FALSE)))</f>
        <v>1</v>
      </c>
      <c r="E243" s="39" t="str">
        <f>VLOOKUP((VLOOKUP($A243,Selector!$AB$61:$AF$77,3,FALSE))+((VLOOKUP($B243,Selector!$AB$61:$AF$77,5,FALSE))*-1),Selector!$AB$80:$AD$88,2,FALSE)</f>
        <v>Medium</v>
      </c>
      <c r="F243" s="36" t="str">
        <f>VLOOKUP(((VLOOKUP($A243,Selector!$AB$61:$AF$77,2,FALSE))*-1)+(VLOOKUP($B243,Selector!$AB$61:$AF$77,4,FALSE)),Selector!$AB$80:$AD$88,3,FALSE)</f>
        <v>Wide</v>
      </c>
      <c r="G243" s="47">
        <f>(VLOOKUP($A243,Selector!$AB$61:$AF$77,3,FALSE))+((VLOOKUP($B243,Selector!$AB$61:$AF$77,5,FALSE))*-1)</f>
        <v>0</v>
      </c>
      <c r="H243" s="52">
        <f>((VLOOKUP($A243,Selector!$AB$61:$AF$77,2,FALSE))*-1)+(VLOOKUP($B243,Selector!$AB$61:$AF$77,4,FALSE))</f>
        <v>1</v>
      </c>
    </row>
    <row r="244" spans="1:8">
      <c r="A244" s="4" t="s">
        <v>60</v>
      </c>
      <c r="B244" s="3" t="s">
        <v>61</v>
      </c>
      <c r="C244" s="44">
        <f>(3+(VLOOKUP($A244,Selector!$AB$61:$AF$77,2,FALSE))+(VLOOKUP($B244,Selector!$AB$61:$AF$77,4,FALSE)))</f>
        <v>2</v>
      </c>
      <c r="D244" s="39">
        <f>(1+(VLOOKUP(A244,Selector!$AB$61:$AF$77,3,FALSE))+(VLOOKUP(B244,Selector!$AB$61:$AF$77,5,FALSE)))</f>
        <v>1</v>
      </c>
      <c r="E244" s="39" t="str">
        <f>VLOOKUP((VLOOKUP($A244,Selector!$AB$61:$AF$77,3,FALSE))+((VLOOKUP($B244,Selector!$AB$61:$AF$77,5,FALSE))*-1),Selector!$AB$80:$AD$88,2,FALSE)</f>
        <v>Medium</v>
      </c>
      <c r="F244" s="39" t="str">
        <f>VLOOKUP(((VLOOKUP($A244,Selector!$AB$61:$AF$77,2,FALSE))*-1)+(VLOOKUP($B244,Selector!$AB$61:$AF$77,4,FALSE)),Selector!$AB$80:$AD$88,3,FALSE)</f>
        <v>Medium</v>
      </c>
      <c r="G244" s="47">
        <f>(VLOOKUP($A244,Selector!$AB$61:$AF$77,3,FALSE))+((VLOOKUP($B244,Selector!$AB$61:$AF$77,5,FALSE))*-1)</f>
        <v>0</v>
      </c>
      <c r="H244" s="47">
        <f>((VLOOKUP($A244,Selector!$AB$61:$AF$77,2,FALSE))*-1)+(VLOOKUP($B244,Selector!$AB$61:$AF$77,4,FALSE))</f>
        <v>0</v>
      </c>
    </row>
    <row r="245" spans="1:8">
      <c r="A245" s="58" t="s">
        <v>17</v>
      </c>
      <c r="B245" s="7" t="s">
        <v>55</v>
      </c>
      <c r="C245" s="44">
        <f>(3+(VLOOKUP($A245,Selector!$AB$61:$AF$77,2,FALSE))+(VLOOKUP($B245,Selector!$AB$61:$AF$77,4,FALSE)))</f>
        <v>2</v>
      </c>
      <c r="D245" s="39">
        <f>(1+(VLOOKUP(A245,Selector!$AB$61:$AF$77,3,FALSE))+(VLOOKUP(B245,Selector!$AB$61:$AF$77,5,FALSE)))</f>
        <v>1</v>
      </c>
      <c r="E245" s="39" t="str">
        <f>VLOOKUP((VLOOKUP($A245,Selector!$AB$61:$AF$77,3,FALSE))+((VLOOKUP($B245,Selector!$AB$61:$AF$77,5,FALSE))*-1),Selector!$AB$80:$AD$88,2,FALSE)</f>
        <v>Medium</v>
      </c>
      <c r="F245" s="44" t="str">
        <f>VLOOKUP(((VLOOKUP($A245,Selector!$AB$61:$AF$77,2,FALSE))*-1)+(VLOOKUP($B245,Selector!$AB$61:$AF$77,4,FALSE)),Selector!$AB$80:$AD$88,3,FALSE)</f>
        <v>Narrow</v>
      </c>
      <c r="G245" s="47">
        <f>(VLOOKUP($A245,Selector!$AB$61:$AF$77,3,FALSE))+((VLOOKUP($B245,Selector!$AB$61:$AF$77,5,FALSE))*-1)</f>
        <v>0</v>
      </c>
      <c r="H245" s="50">
        <f>((VLOOKUP($A245,Selector!$AB$61:$AF$77,2,FALSE))*-1)+(VLOOKUP($B245,Selector!$AB$61:$AF$77,4,FALSE))</f>
        <v>-1</v>
      </c>
    </row>
    <row r="246" spans="1:8">
      <c r="A246" s="11" t="s">
        <v>58</v>
      </c>
      <c r="B246" s="33" t="s">
        <v>63</v>
      </c>
      <c r="C246" s="44">
        <f>(3+(VLOOKUP($A246,Selector!$AB$61:$AF$77,2,FALSE))+(VLOOKUP($B246,Selector!$AB$61:$AF$77,4,FALSE)))</f>
        <v>2</v>
      </c>
      <c r="D246" s="39">
        <f>(1+(VLOOKUP(A246,Selector!$AB$61:$AF$77,3,FALSE))+(VLOOKUP(B246,Selector!$AB$61:$AF$77,5,FALSE)))</f>
        <v>1</v>
      </c>
      <c r="E246" s="44" t="str">
        <f>VLOOKUP((VLOOKUP($A246,Selector!$AB$61:$AF$77,3,FALSE))+((VLOOKUP($B246,Selector!$AB$61:$AF$77,5,FALSE))*-1),Selector!$AB$80:$AD$88,2,FALSE)</f>
        <v>Low</v>
      </c>
      <c r="F246" s="39" t="str">
        <f>VLOOKUP(((VLOOKUP($A246,Selector!$AB$61:$AF$77,2,FALSE))*-1)+(VLOOKUP($B246,Selector!$AB$61:$AF$77,4,FALSE)),Selector!$AB$80:$AD$88,3,FALSE)</f>
        <v>Medium</v>
      </c>
      <c r="G246" s="50">
        <f>(VLOOKUP($A246,Selector!$AB$61:$AF$77,3,FALSE))+((VLOOKUP($B246,Selector!$AB$61:$AF$77,5,FALSE))*-1)</f>
        <v>-1</v>
      </c>
      <c r="H246" s="47">
        <f>((VLOOKUP($A246,Selector!$AB$61:$AF$77,2,FALSE))*-1)+(VLOOKUP($B246,Selector!$AB$61:$AF$77,4,FALSE))</f>
        <v>0</v>
      </c>
    </row>
    <row r="247" spans="1:8">
      <c r="A247" s="15" t="s">
        <v>53</v>
      </c>
      <c r="B247" s="6" t="s">
        <v>65</v>
      </c>
      <c r="C247" s="44">
        <f>(3+(VLOOKUP($A247,Selector!$AB$61:$AF$77,2,FALSE))+(VLOOKUP($B247,Selector!$AB$61:$AF$77,4,FALSE)))</f>
        <v>2</v>
      </c>
      <c r="D247" s="39">
        <f>(1+(VLOOKUP(A247,Selector!$AB$61:$AF$77,3,FALSE))+(VLOOKUP(B247,Selector!$AB$61:$AF$77,5,FALSE)))</f>
        <v>1</v>
      </c>
      <c r="E247" s="37" t="str">
        <f>VLOOKUP((VLOOKUP($A247,Selector!$AB$61:$AF$77,3,FALSE))+((VLOOKUP($B247,Selector!$AB$61:$AF$77,5,FALSE))*-1),Selector!$AB$80:$AD$88,2,FALSE)</f>
        <v>Max Low</v>
      </c>
      <c r="F247" s="36" t="str">
        <f>VLOOKUP(((VLOOKUP($A247,Selector!$AB$61:$AF$77,2,FALSE))*-1)+(VLOOKUP($B247,Selector!$AB$61:$AF$77,4,FALSE)),Selector!$AB$80:$AD$88,3,FALSE)</f>
        <v>Wide</v>
      </c>
      <c r="G247" s="55">
        <f>(VLOOKUP($A247,Selector!$AB$61:$AF$77,3,FALSE))+((VLOOKUP($B247,Selector!$AB$61:$AF$77,5,FALSE))*-1)</f>
        <v>-2</v>
      </c>
      <c r="H247" s="52">
        <f>((VLOOKUP($A247,Selector!$AB$61:$AF$77,2,FALSE))*-1)+(VLOOKUP($B247,Selector!$AB$61:$AF$77,4,FALSE))</f>
        <v>1</v>
      </c>
    </row>
    <row r="248" spans="1:8">
      <c r="A248" s="6" t="s">
        <v>65</v>
      </c>
      <c r="B248" s="14" t="s">
        <v>57</v>
      </c>
      <c r="C248" s="44">
        <f>(3+(VLOOKUP($A248,Selector!$AB$61:$AF$77,2,FALSE))+(VLOOKUP($B248,Selector!$AB$61:$AF$77,4,FALSE)))</f>
        <v>2</v>
      </c>
      <c r="D248" s="39">
        <f>(1+(VLOOKUP(A248,Selector!$AB$61:$AF$77,3,FALSE))+(VLOOKUP(B248,Selector!$AB$61:$AF$77,5,FALSE)))</f>
        <v>1</v>
      </c>
      <c r="E248" s="37" t="str">
        <f>VLOOKUP((VLOOKUP($A248,Selector!$AB$61:$AF$77,3,FALSE))+((VLOOKUP($B248,Selector!$AB$61:$AF$77,5,FALSE))*-1),Selector!$AB$80:$AD$88,2,FALSE)</f>
        <v>Max Low</v>
      </c>
      <c r="F248" s="44" t="str">
        <f>VLOOKUP(((VLOOKUP($A248,Selector!$AB$61:$AF$77,2,FALSE))*-1)+(VLOOKUP($B248,Selector!$AB$61:$AF$77,4,FALSE)),Selector!$AB$80:$AD$88,3,FALSE)</f>
        <v>Narrow</v>
      </c>
      <c r="G248" s="55">
        <f>(VLOOKUP($A248,Selector!$AB$61:$AF$77,3,FALSE))+((VLOOKUP($B248,Selector!$AB$61:$AF$77,5,FALSE))*-1)</f>
        <v>-2</v>
      </c>
      <c r="H248" s="50">
        <f>((VLOOKUP($A248,Selector!$AB$61:$AF$77,2,FALSE))*-1)+(VLOOKUP($B248,Selector!$AB$61:$AF$77,4,FALSE))</f>
        <v>-1</v>
      </c>
    </row>
    <row r="249" spans="1:8">
      <c r="A249" s="1" t="s">
        <v>67</v>
      </c>
      <c r="B249" s="12" t="s">
        <v>52</v>
      </c>
      <c r="C249" s="44">
        <f>(3+(VLOOKUP($A249,Selector!$AB$61:$AF$77,2,FALSE))+(VLOOKUP($B249,Selector!$AB$61:$AF$77,4,FALSE)))</f>
        <v>2</v>
      </c>
      <c r="D249" s="43">
        <f>(1+(VLOOKUP(A249,Selector!$AB$61:$AF$77,3,FALSE))+(VLOOKUP(B249,Selector!$AB$61:$AF$77,5,FALSE)))</f>
        <v>0.5</v>
      </c>
      <c r="E249" s="42" t="str">
        <f>VLOOKUP((VLOOKUP($A249,Selector!$AB$61:$AF$77,3,FALSE))+((VLOOKUP($B249,Selector!$AB$61:$AF$77,5,FALSE))*-1),Selector!$AB$80:$AD$88,2,FALSE)</f>
        <v>Very high</v>
      </c>
      <c r="F249" s="44" t="str">
        <f>VLOOKUP(((VLOOKUP($A249,Selector!$AB$61:$AF$77,2,FALSE))*-1)+(VLOOKUP($B249,Selector!$AB$61:$AF$77,4,FALSE)),Selector!$AB$80:$AD$88,3,FALSE)</f>
        <v>Narrow</v>
      </c>
      <c r="G249" s="51">
        <f>(VLOOKUP($A249,Selector!$AB$61:$AF$77,3,FALSE))+((VLOOKUP($B249,Selector!$AB$61:$AF$77,5,FALSE))*-1)</f>
        <v>1.5</v>
      </c>
      <c r="H249" s="50">
        <f>((VLOOKUP($A249,Selector!$AB$61:$AF$77,2,FALSE))*-1)+(VLOOKUP($B249,Selector!$AB$61:$AF$77,4,FALSE))</f>
        <v>-1</v>
      </c>
    </row>
    <row r="250" spans="1:8">
      <c r="A250" s="8" t="s">
        <v>54</v>
      </c>
      <c r="B250" s="1" t="s">
        <v>67</v>
      </c>
      <c r="C250" s="44">
        <f>(3+(VLOOKUP($A250,Selector!$AB$61:$AF$77,2,FALSE))+(VLOOKUP($B250,Selector!$AB$61:$AF$77,4,FALSE)))</f>
        <v>2</v>
      </c>
      <c r="D250" s="43">
        <f>(1+(VLOOKUP(A250,Selector!$AB$61:$AF$77,3,FALSE))+(VLOOKUP(B250,Selector!$AB$61:$AF$77,5,FALSE)))</f>
        <v>0.5</v>
      </c>
      <c r="E250" s="40" t="str">
        <f>VLOOKUP((VLOOKUP($A250,Selector!$AB$61:$AF$77,3,FALSE))+((VLOOKUP($B250,Selector!$AB$61:$AF$77,5,FALSE))*-1),Selector!$AB$80:$AD$88,2,FALSE)</f>
        <v>Slightly Higher</v>
      </c>
      <c r="F250" s="36" t="str">
        <f>VLOOKUP(((VLOOKUP($A250,Selector!$AB$61:$AF$77,2,FALSE))*-1)+(VLOOKUP($B250,Selector!$AB$61:$AF$77,4,FALSE)),Selector!$AB$80:$AD$88,3,FALSE)</f>
        <v>Wide</v>
      </c>
      <c r="G250" s="54">
        <f>(VLOOKUP($A250,Selector!$AB$61:$AF$77,3,FALSE))+((VLOOKUP($B250,Selector!$AB$61:$AF$77,5,FALSE))*-1)</f>
        <v>0.5</v>
      </c>
      <c r="H250" s="52">
        <f>((VLOOKUP($A250,Selector!$AB$61:$AF$77,2,FALSE))*-1)+(VLOOKUP($B250,Selector!$AB$61:$AF$77,4,FALSE))</f>
        <v>1</v>
      </c>
    </row>
    <row r="251" spans="1:8">
      <c r="A251" s="4" t="s">
        <v>60</v>
      </c>
      <c r="B251" s="9" t="s">
        <v>59</v>
      </c>
      <c r="C251" s="44">
        <f>(3+(VLOOKUP($A251,Selector!$AB$61:$AF$77,2,FALSE))+(VLOOKUP($B251,Selector!$AB$61:$AF$77,4,FALSE)))</f>
        <v>2</v>
      </c>
      <c r="D251" s="43">
        <f>(1+(VLOOKUP(A251,Selector!$AB$61:$AF$77,3,FALSE))+(VLOOKUP(B251,Selector!$AB$61:$AF$77,5,FALSE)))</f>
        <v>0.5</v>
      </c>
      <c r="E251" s="40" t="str">
        <f>VLOOKUP((VLOOKUP($A251,Selector!$AB$61:$AF$77,3,FALSE))+((VLOOKUP($B251,Selector!$AB$61:$AF$77,5,FALSE))*-1),Selector!$AB$80:$AD$88,2,FALSE)</f>
        <v>Slightly Higher</v>
      </c>
      <c r="F251" s="39" t="str">
        <f>VLOOKUP(((VLOOKUP($A251,Selector!$AB$61:$AF$77,2,FALSE))*-1)+(VLOOKUP($B251,Selector!$AB$61:$AF$77,4,FALSE)),Selector!$AB$80:$AD$88,3,FALSE)</f>
        <v>Medium</v>
      </c>
      <c r="G251" s="54">
        <f>(VLOOKUP($A251,Selector!$AB$61:$AF$77,3,FALSE))+((VLOOKUP($B251,Selector!$AB$61:$AF$77,5,FALSE))*-1)</f>
        <v>0.5</v>
      </c>
      <c r="H251" s="47">
        <f>((VLOOKUP($A251,Selector!$AB$61:$AF$77,2,FALSE))*-1)+(VLOOKUP($B251,Selector!$AB$61:$AF$77,4,FALSE))</f>
        <v>0</v>
      </c>
    </row>
    <row r="252" spans="1:8">
      <c r="A252" s="11" t="s">
        <v>58</v>
      </c>
      <c r="B252" s="3" t="s">
        <v>61</v>
      </c>
      <c r="C252" s="44">
        <f>(3+(VLOOKUP($A252,Selector!$AB$61:$AF$77,2,FALSE))+(VLOOKUP($B252,Selector!$AB$61:$AF$77,4,FALSE)))</f>
        <v>2</v>
      </c>
      <c r="D252" s="43">
        <f>(1+(VLOOKUP(A252,Selector!$AB$61:$AF$77,3,FALSE))+(VLOOKUP(B252,Selector!$AB$61:$AF$77,5,FALSE)))</f>
        <v>0.5</v>
      </c>
      <c r="E252" s="43" t="str">
        <f>VLOOKUP((VLOOKUP($A252,Selector!$AB$61:$AF$77,3,FALSE))+((VLOOKUP($B252,Selector!$AB$61:$AF$77,5,FALSE))*-1),Selector!$AB$80:$AD$88,2,FALSE)</f>
        <v>Slightly Lower</v>
      </c>
      <c r="F252" s="39" t="str">
        <f>VLOOKUP(((VLOOKUP($A252,Selector!$AB$61:$AF$77,2,FALSE))*-1)+(VLOOKUP($B252,Selector!$AB$61:$AF$77,4,FALSE)),Selector!$AB$80:$AD$88,3,FALSE)</f>
        <v>Medium</v>
      </c>
      <c r="G252" s="53">
        <f>(VLOOKUP($A252,Selector!$AB$61:$AF$77,3,FALSE))+((VLOOKUP($B252,Selector!$AB$61:$AF$77,5,FALSE))*-1)</f>
        <v>-0.5</v>
      </c>
      <c r="H252" s="47">
        <f>((VLOOKUP($A252,Selector!$AB$61:$AF$77,2,FALSE))*-1)+(VLOOKUP($B252,Selector!$AB$61:$AF$77,4,FALSE))</f>
        <v>0</v>
      </c>
    </row>
    <row r="253" spans="1:8">
      <c r="A253" s="2" t="s">
        <v>66</v>
      </c>
      <c r="B253" s="7" t="s">
        <v>55</v>
      </c>
      <c r="C253" s="44">
        <f>(3+(VLOOKUP($A253,Selector!$AB$61:$AF$77,2,FALSE))+(VLOOKUP($B253,Selector!$AB$61:$AF$77,4,FALSE)))</f>
        <v>2</v>
      </c>
      <c r="D253" s="43">
        <f>(1+(VLOOKUP(A253,Selector!$AB$61:$AF$77,3,FALSE))+(VLOOKUP(B253,Selector!$AB$61:$AF$77,5,FALSE)))</f>
        <v>0.5</v>
      </c>
      <c r="E253" s="43" t="str">
        <f>VLOOKUP((VLOOKUP($A253,Selector!$AB$61:$AF$77,3,FALSE))+((VLOOKUP($B253,Selector!$AB$61:$AF$77,5,FALSE))*-1),Selector!$AB$80:$AD$88,2,FALSE)</f>
        <v>Slightly Lower</v>
      </c>
      <c r="F253" s="44" t="str">
        <f>VLOOKUP(((VLOOKUP($A253,Selector!$AB$61:$AF$77,2,FALSE))*-1)+(VLOOKUP($B253,Selector!$AB$61:$AF$77,4,FALSE)),Selector!$AB$80:$AD$88,3,FALSE)</f>
        <v>Narrow</v>
      </c>
      <c r="G253" s="53">
        <f>(VLOOKUP($A253,Selector!$AB$61:$AF$77,3,FALSE))+((VLOOKUP($B253,Selector!$AB$61:$AF$77,5,FALSE))*-1)</f>
        <v>-0.5</v>
      </c>
      <c r="H253" s="50">
        <f>((VLOOKUP($A253,Selector!$AB$61:$AF$77,2,FALSE))*-1)+(VLOOKUP($B253,Selector!$AB$61:$AF$77,4,FALSE))</f>
        <v>-1</v>
      </c>
    </row>
    <row r="254" spans="1:8">
      <c r="A254" s="15" t="s">
        <v>53</v>
      </c>
      <c r="B254" s="2" t="s">
        <v>66</v>
      </c>
      <c r="C254" s="44">
        <f>(3+(VLOOKUP($A254,Selector!$AB$61:$AF$77,2,FALSE))+(VLOOKUP($B254,Selector!$AB$61:$AF$77,4,FALSE)))</f>
        <v>2</v>
      </c>
      <c r="D254" s="43">
        <f>(1+(VLOOKUP(A254,Selector!$AB$61:$AF$77,3,FALSE))+(VLOOKUP(B254,Selector!$AB$61:$AF$77,5,FALSE)))</f>
        <v>0.5</v>
      </c>
      <c r="E254" s="38" t="str">
        <f>VLOOKUP((VLOOKUP($A254,Selector!$AB$61:$AF$77,3,FALSE))+((VLOOKUP($B254,Selector!$AB$61:$AF$77,5,FALSE))*-1),Selector!$AB$80:$AD$88,2,FALSE)</f>
        <v>Very low</v>
      </c>
      <c r="F254" s="36" t="str">
        <f>VLOOKUP(((VLOOKUP($A254,Selector!$AB$61:$AF$77,2,FALSE))*-1)+(VLOOKUP($B254,Selector!$AB$61:$AF$77,4,FALSE)),Selector!$AB$80:$AD$88,3,FALSE)</f>
        <v>Wide</v>
      </c>
      <c r="G254" s="48">
        <f>(VLOOKUP($A254,Selector!$AB$61:$AF$77,3,FALSE))+((VLOOKUP($B254,Selector!$AB$61:$AF$77,5,FALSE))*-1)</f>
        <v>-1.5</v>
      </c>
      <c r="H254" s="52">
        <f>((VLOOKUP($A254,Selector!$AB$61:$AF$77,2,FALSE))*-1)+(VLOOKUP($B254,Selector!$AB$61:$AF$77,4,FALSE))</f>
        <v>1</v>
      </c>
    </row>
    <row r="255" spans="1:8">
      <c r="A255" s="8" t="s">
        <v>54</v>
      </c>
      <c r="B255" s="5" t="s">
        <v>64</v>
      </c>
      <c r="C255" s="44">
        <f>(3+(VLOOKUP($A255,Selector!$AB$61:$AF$77,2,FALSE))+(VLOOKUP($B255,Selector!$AB$61:$AF$77,4,FALSE)))</f>
        <v>2</v>
      </c>
      <c r="D255" s="44">
        <f>(1+(VLOOKUP(A255,Selector!$AB$61:$AF$77,3,FALSE))+(VLOOKUP(B255,Selector!$AB$61:$AF$77,5,FALSE)))</f>
        <v>0</v>
      </c>
      <c r="E255" s="36" t="str">
        <f>VLOOKUP((VLOOKUP($A255,Selector!$AB$61:$AF$77,3,FALSE))+((VLOOKUP($B255,Selector!$AB$61:$AF$77,5,FALSE))*-1),Selector!$AB$80:$AD$88,2,FALSE)</f>
        <v>High</v>
      </c>
      <c r="F255" s="36" t="str">
        <f>VLOOKUP(((VLOOKUP($A255,Selector!$AB$61:$AF$77,2,FALSE))*-1)+(VLOOKUP($B255,Selector!$AB$61:$AF$77,4,FALSE)),Selector!$AB$80:$AD$88,3,FALSE)</f>
        <v>Wide</v>
      </c>
      <c r="G255" s="52">
        <f>(VLOOKUP($A255,Selector!$AB$61:$AF$77,3,FALSE))+((VLOOKUP($B255,Selector!$AB$61:$AF$77,5,FALSE))*-1)</f>
        <v>1</v>
      </c>
      <c r="H255" s="52">
        <f>((VLOOKUP($A255,Selector!$AB$61:$AF$77,2,FALSE))*-1)+(VLOOKUP($B255,Selector!$AB$61:$AF$77,4,FALSE))</f>
        <v>1</v>
      </c>
    </row>
    <row r="256" spans="1:8">
      <c r="A256" s="58" t="s">
        <v>17</v>
      </c>
      <c r="B256" s="12" t="s">
        <v>52</v>
      </c>
      <c r="C256" s="44">
        <f>(3+(VLOOKUP($A256,Selector!$AB$61:$AF$77,2,FALSE))+(VLOOKUP($B256,Selector!$AB$61:$AF$77,4,FALSE)))</f>
        <v>2</v>
      </c>
      <c r="D256" s="44">
        <f>(1+(VLOOKUP(A256,Selector!$AB$61:$AF$77,3,FALSE))+(VLOOKUP(B256,Selector!$AB$61:$AF$77,5,FALSE)))</f>
        <v>0</v>
      </c>
      <c r="E256" s="36" t="str">
        <f>VLOOKUP((VLOOKUP($A256,Selector!$AB$61:$AF$77,3,FALSE))+((VLOOKUP($B256,Selector!$AB$61:$AF$77,5,FALSE))*-1),Selector!$AB$80:$AD$88,2,FALSE)</f>
        <v>High</v>
      </c>
      <c r="F256" s="44" t="str">
        <f>VLOOKUP(((VLOOKUP($A256,Selector!$AB$61:$AF$77,2,FALSE))*-1)+(VLOOKUP($B256,Selector!$AB$61:$AF$77,4,FALSE)),Selector!$AB$80:$AD$88,3,FALSE)</f>
        <v>Narrow</v>
      </c>
      <c r="G256" s="52">
        <f>(VLOOKUP($A256,Selector!$AB$61:$AF$77,3,FALSE))+((VLOOKUP($B256,Selector!$AB$61:$AF$77,5,FALSE))*-1)</f>
        <v>1</v>
      </c>
      <c r="H256" s="50">
        <f>((VLOOKUP($A256,Selector!$AB$61:$AF$77,2,FALSE))*-1)+(VLOOKUP($B256,Selector!$AB$61:$AF$77,4,FALSE))</f>
        <v>-1</v>
      </c>
    </row>
    <row r="257" spans="1:8">
      <c r="A257" s="11" t="s">
        <v>58</v>
      </c>
      <c r="B257" s="9" t="s">
        <v>59</v>
      </c>
      <c r="C257" s="44">
        <f>(3+(VLOOKUP($A257,Selector!$AB$61:$AF$77,2,FALSE))+(VLOOKUP($B257,Selector!$AB$61:$AF$77,4,FALSE)))</f>
        <v>2</v>
      </c>
      <c r="D257" s="44">
        <f>(1+(VLOOKUP(A257,Selector!$AB$61:$AF$77,3,FALSE))+(VLOOKUP(B257,Selector!$AB$61:$AF$77,5,FALSE)))</f>
        <v>0</v>
      </c>
      <c r="E257" s="39" t="str">
        <f>VLOOKUP((VLOOKUP($A257,Selector!$AB$61:$AF$77,3,FALSE))+((VLOOKUP($B257,Selector!$AB$61:$AF$77,5,FALSE))*-1),Selector!$AB$80:$AD$88,2,FALSE)</f>
        <v>Medium</v>
      </c>
      <c r="F257" s="39" t="str">
        <f>VLOOKUP(((VLOOKUP($A257,Selector!$AB$61:$AF$77,2,FALSE))*-1)+(VLOOKUP($B257,Selector!$AB$61:$AF$77,4,FALSE)),Selector!$AB$80:$AD$88,3,FALSE)</f>
        <v>Medium</v>
      </c>
      <c r="G257" s="47">
        <f>(VLOOKUP($A257,Selector!$AB$61:$AF$77,3,FALSE))+((VLOOKUP($B257,Selector!$AB$61:$AF$77,5,FALSE))*-1)</f>
        <v>0</v>
      </c>
      <c r="H257" s="47">
        <f>((VLOOKUP($A257,Selector!$AB$61:$AF$77,2,FALSE))*-1)+(VLOOKUP($B257,Selector!$AB$61:$AF$77,4,FALSE))</f>
        <v>0</v>
      </c>
    </row>
    <row r="258" spans="1:8">
      <c r="A258" s="15" t="s">
        <v>53</v>
      </c>
      <c r="B258" s="58" t="s">
        <v>17</v>
      </c>
      <c r="C258" s="44">
        <f>(3+(VLOOKUP($A258,Selector!$AB$61:$AF$77,2,FALSE))+(VLOOKUP($B258,Selector!$AB$61:$AF$77,4,FALSE)))</f>
        <v>2</v>
      </c>
      <c r="D258" s="44">
        <f>(1+(VLOOKUP(A258,Selector!$AB$61:$AF$77,3,FALSE))+(VLOOKUP(B258,Selector!$AB$61:$AF$77,5,FALSE)))</f>
        <v>0</v>
      </c>
      <c r="E258" s="44" t="str">
        <f>VLOOKUP((VLOOKUP($A258,Selector!$AB$61:$AF$77,3,FALSE))+((VLOOKUP($B258,Selector!$AB$61:$AF$77,5,FALSE))*-1),Selector!$AB$80:$AD$88,2,FALSE)</f>
        <v>Low</v>
      </c>
      <c r="F258" s="36" t="str">
        <f>VLOOKUP(((VLOOKUP($A258,Selector!$AB$61:$AF$77,2,FALSE))*-1)+(VLOOKUP($B258,Selector!$AB$61:$AF$77,4,FALSE)),Selector!$AB$80:$AD$88,3,FALSE)</f>
        <v>Wide</v>
      </c>
      <c r="G258" s="50">
        <f>(VLOOKUP($A258,Selector!$AB$61:$AF$77,3,FALSE))+((VLOOKUP($B258,Selector!$AB$61:$AF$77,5,FALSE))*-1)</f>
        <v>-1</v>
      </c>
      <c r="H258" s="52">
        <f>((VLOOKUP($A258,Selector!$AB$61:$AF$77,2,FALSE))*-1)+(VLOOKUP($B258,Selector!$AB$61:$AF$77,4,FALSE))</f>
        <v>1</v>
      </c>
    </row>
    <row r="259" spans="1:8">
      <c r="A259" s="6" t="s">
        <v>65</v>
      </c>
      <c r="B259" s="7" t="s">
        <v>55</v>
      </c>
      <c r="C259" s="44">
        <f>(3+(VLOOKUP($A259,Selector!$AB$61:$AF$77,2,FALSE))+(VLOOKUP($B259,Selector!$AB$61:$AF$77,4,FALSE)))</f>
        <v>2</v>
      </c>
      <c r="D259" s="44">
        <f>(1+(VLOOKUP(A259,Selector!$AB$61:$AF$77,3,FALSE))+(VLOOKUP(B259,Selector!$AB$61:$AF$77,5,FALSE)))</f>
        <v>0</v>
      </c>
      <c r="E259" s="44" t="str">
        <f>VLOOKUP((VLOOKUP($A259,Selector!$AB$61:$AF$77,3,FALSE))+((VLOOKUP($B259,Selector!$AB$61:$AF$77,5,FALSE))*-1),Selector!$AB$80:$AD$88,2,FALSE)</f>
        <v>Low</v>
      </c>
      <c r="F259" s="44" t="str">
        <f>VLOOKUP(((VLOOKUP($A259,Selector!$AB$61:$AF$77,2,FALSE))*-1)+(VLOOKUP($B259,Selector!$AB$61:$AF$77,4,FALSE)),Selector!$AB$80:$AD$88,3,FALSE)</f>
        <v>Narrow</v>
      </c>
      <c r="G259" s="50">
        <f>(VLOOKUP($A259,Selector!$AB$61:$AF$77,3,FALSE))+((VLOOKUP($B259,Selector!$AB$61:$AF$77,5,FALSE))*-1)</f>
        <v>-1</v>
      </c>
      <c r="H259" s="50">
        <f>((VLOOKUP($A259,Selector!$AB$61:$AF$77,2,FALSE))*-1)+(VLOOKUP($B259,Selector!$AB$61:$AF$77,4,FALSE))</f>
        <v>-1</v>
      </c>
    </row>
    <row r="260" spans="1:8">
      <c r="A260" s="2" t="s">
        <v>66</v>
      </c>
      <c r="B260" s="12" t="s">
        <v>52</v>
      </c>
      <c r="C260" s="44">
        <f>(3+(VLOOKUP($A260,Selector!$AB$61:$AF$77,2,FALSE))+(VLOOKUP($B260,Selector!$AB$61:$AF$77,4,FALSE)))</f>
        <v>2</v>
      </c>
      <c r="D260" s="38">
        <f>(1+(VLOOKUP(A260,Selector!$AB$61:$AF$77,3,FALSE))+(VLOOKUP(B260,Selector!$AB$61:$AF$77,5,FALSE)))</f>
        <v>-0.5</v>
      </c>
      <c r="E260" s="40" t="str">
        <f>VLOOKUP((VLOOKUP($A260,Selector!$AB$61:$AF$77,3,FALSE))+((VLOOKUP($B260,Selector!$AB$61:$AF$77,5,FALSE))*-1),Selector!$AB$80:$AD$88,2,FALSE)</f>
        <v>Slightly Higher</v>
      </c>
      <c r="F260" s="44" t="str">
        <f>VLOOKUP(((VLOOKUP($A260,Selector!$AB$61:$AF$77,2,FALSE))*-1)+(VLOOKUP($B260,Selector!$AB$61:$AF$77,4,FALSE)),Selector!$AB$80:$AD$88,3,FALSE)</f>
        <v>Narrow</v>
      </c>
      <c r="G260" s="54">
        <f>(VLOOKUP($A260,Selector!$AB$61:$AF$77,3,FALSE))+((VLOOKUP($B260,Selector!$AB$61:$AF$77,5,FALSE))*-1)</f>
        <v>0.5</v>
      </c>
      <c r="H260" s="50">
        <f>((VLOOKUP($A260,Selector!$AB$61:$AF$77,2,FALSE))*-1)+(VLOOKUP($B260,Selector!$AB$61:$AF$77,4,FALSE))</f>
        <v>-1</v>
      </c>
    </row>
    <row r="261" spans="1:8">
      <c r="A261" s="15" t="s">
        <v>53</v>
      </c>
      <c r="B261" s="1" t="s">
        <v>67</v>
      </c>
      <c r="C261" s="44">
        <f>(3+(VLOOKUP($A261,Selector!$AB$61:$AF$77,2,FALSE))+(VLOOKUP($B261,Selector!$AB$61:$AF$77,4,FALSE)))</f>
        <v>2</v>
      </c>
      <c r="D261" s="38">
        <f>(1+(VLOOKUP(A261,Selector!$AB$61:$AF$77,3,FALSE))+(VLOOKUP(B261,Selector!$AB$61:$AF$77,5,FALSE)))</f>
        <v>-0.5</v>
      </c>
      <c r="E261" s="43" t="str">
        <f>VLOOKUP((VLOOKUP($A261,Selector!$AB$61:$AF$77,3,FALSE))+((VLOOKUP($B261,Selector!$AB$61:$AF$77,5,FALSE))*-1),Selector!$AB$80:$AD$88,2,FALSE)</f>
        <v>Slightly Lower</v>
      </c>
      <c r="F261" s="36" t="str">
        <f>VLOOKUP(((VLOOKUP($A261,Selector!$AB$61:$AF$77,2,FALSE))*-1)+(VLOOKUP($B261,Selector!$AB$61:$AF$77,4,FALSE)),Selector!$AB$80:$AD$88,3,FALSE)</f>
        <v>Wide</v>
      </c>
      <c r="G261" s="53">
        <f>(VLOOKUP($A261,Selector!$AB$61:$AF$77,3,FALSE))+((VLOOKUP($B261,Selector!$AB$61:$AF$77,5,FALSE))*-1)</f>
        <v>-0.5</v>
      </c>
      <c r="H261" s="52">
        <f>((VLOOKUP($A261,Selector!$AB$61:$AF$77,2,FALSE))*-1)+(VLOOKUP($B261,Selector!$AB$61:$AF$77,4,FALSE))</f>
        <v>1</v>
      </c>
    </row>
    <row r="262" spans="1:8">
      <c r="A262" s="15" t="s">
        <v>53</v>
      </c>
      <c r="B262" s="5" t="s">
        <v>64</v>
      </c>
      <c r="C262" s="44">
        <f>(3+(VLOOKUP($A262,Selector!$AB$61:$AF$77,2,FALSE))+(VLOOKUP($B262,Selector!$AB$61:$AF$77,4,FALSE)))</f>
        <v>2</v>
      </c>
      <c r="D262" s="37">
        <f>(1+(VLOOKUP(A262,Selector!$AB$61:$AF$77,3,FALSE))+(VLOOKUP(B262,Selector!$AB$61:$AF$77,5,FALSE)))</f>
        <v>-1</v>
      </c>
      <c r="E262" s="39" t="str">
        <f>VLOOKUP((VLOOKUP($A262,Selector!$AB$61:$AF$77,3,FALSE))+((VLOOKUP($B262,Selector!$AB$61:$AF$77,5,FALSE))*-1),Selector!$AB$80:$AD$88,2,FALSE)</f>
        <v>Medium</v>
      </c>
      <c r="F262" s="36" t="str">
        <f>VLOOKUP(((VLOOKUP($A262,Selector!$AB$61:$AF$77,2,FALSE))*-1)+(VLOOKUP($B262,Selector!$AB$61:$AF$77,4,FALSE)),Selector!$AB$80:$AD$88,3,FALSE)</f>
        <v>Wide</v>
      </c>
      <c r="G262" s="47">
        <f>(VLOOKUP($A262,Selector!$AB$61:$AF$77,3,FALSE))+((VLOOKUP($B262,Selector!$AB$61:$AF$77,5,FALSE))*-1)</f>
        <v>0</v>
      </c>
      <c r="H262" s="52">
        <f>((VLOOKUP($A262,Selector!$AB$61:$AF$77,2,FALSE))*-1)+(VLOOKUP($B262,Selector!$AB$61:$AF$77,4,FALSE))</f>
        <v>1</v>
      </c>
    </row>
    <row r="263" spans="1:8">
      <c r="A263" s="6" t="s">
        <v>65</v>
      </c>
      <c r="B263" s="12" t="s">
        <v>52</v>
      </c>
      <c r="C263" s="44">
        <f>(3+(VLOOKUP($A263,Selector!$AB$61:$AF$77,2,FALSE))+(VLOOKUP($B263,Selector!$AB$61:$AF$77,4,FALSE)))</f>
        <v>2</v>
      </c>
      <c r="D263" s="37">
        <f>(1+(VLOOKUP(A263,Selector!$AB$61:$AF$77,3,FALSE))+(VLOOKUP(B263,Selector!$AB$61:$AF$77,5,FALSE)))</f>
        <v>-1</v>
      </c>
      <c r="E263" s="39" t="str">
        <f>VLOOKUP((VLOOKUP($A263,Selector!$AB$61:$AF$77,3,FALSE))+((VLOOKUP($B263,Selector!$AB$61:$AF$77,5,FALSE))*-1),Selector!$AB$80:$AD$88,2,FALSE)</f>
        <v>Medium</v>
      </c>
      <c r="F263" s="44" t="str">
        <f>VLOOKUP(((VLOOKUP($A263,Selector!$AB$61:$AF$77,2,FALSE))*-1)+(VLOOKUP($B263,Selector!$AB$61:$AF$77,4,FALSE)),Selector!$AB$80:$AD$88,3,FALSE)</f>
        <v>Narrow</v>
      </c>
      <c r="G263" s="47">
        <f>(VLOOKUP($A263,Selector!$AB$61:$AF$77,3,FALSE))+((VLOOKUP($B263,Selector!$AB$61:$AF$77,5,FALSE))*-1)</f>
        <v>0</v>
      </c>
      <c r="H263" s="50">
        <f>((VLOOKUP($A263,Selector!$AB$61:$AF$77,2,FALSE))*-1)+(VLOOKUP($B263,Selector!$AB$61:$AF$77,4,FALSE))</f>
        <v>-1</v>
      </c>
    </row>
    <row r="264" spans="1:8">
      <c r="A264" s="13" t="s">
        <v>56</v>
      </c>
      <c r="B264" s="33" t="s">
        <v>63</v>
      </c>
      <c r="C264" s="38">
        <f>(3+(VLOOKUP($A264,Selector!$AB$61:$AF$77,2,FALSE))+(VLOOKUP($B264,Selector!$AB$61:$AF$77,4,FALSE)))</f>
        <v>1.5</v>
      </c>
      <c r="D264" s="42">
        <f>(1+(VLOOKUP(A264,Selector!$AB$61:$AF$77,3,FALSE))+(VLOOKUP(B264,Selector!$AB$61:$AF$77,5,FALSE)))</f>
        <v>2.5</v>
      </c>
      <c r="E264" s="40" t="str">
        <f>VLOOKUP((VLOOKUP($A264,Selector!$AB$61:$AF$77,3,FALSE))+((VLOOKUP($B264,Selector!$AB$61:$AF$77,5,FALSE))*-1),Selector!$AB$80:$AD$88,2,FALSE)</f>
        <v>Slightly Higher</v>
      </c>
      <c r="F264" s="40" t="str">
        <f>VLOOKUP(((VLOOKUP($A264,Selector!$AB$61:$AF$77,2,FALSE))*-1)+(VLOOKUP($B264,Selector!$AB$61:$AF$77,4,FALSE)),Selector!$AB$80:$AD$88,3,FALSE)</f>
        <v>Slightly Wider</v>
      </c>
      <c r="G264" s="54">
        <f>(VLOOKUP($A264,Selector!$AB$61:$AF$77,3,FALSE))+((VLOOKUP($B264,Selector!$AB$61:$AF$77,5,FALSE))*-1)</f>
        <v>0.5</v>
      </c>
      <c r="H264" s="54">
        <f>((VLOOKUP($A264,Selector!$AB$61:$AF$77,2,FALSE))*-1)+(VLOOKUP($B264,Selector!$AB$61:$AF$77,4,FALSE))</f>
        <v>0.5</v>
      </c>
    </row>
    <row r="265" spans="1:8">
      <c r="A265" s="10" t="s">
        <v>62</v>
      </c>
      <c r="B265" s="14" t="s">
        <v>57</v>
      </c>
      <c r="C265" s="38">
        <f>(3+(VLOOKUP($A265,Selector!$AB$61:$AF$77,2,FALSE))+(VLOOKUP($B265,Selector!$AB$61:$AF$77,4,FALSE)))</f>
        <v>1.5</v>
      </c>
      <c r="D265" s="42">
        <f>(1+(VLOOKUP(A265,Selector!$AB$61:$AF$77,3,FALSE))+(VLOOKUP(B265,Selector!$AB$61:$AF$77,5,FALSE)))</f>
        <v>2.5</v>
      </c>
      <c r="E265" s="43" t="str">
        <f>VLOOKUP((VLOOKUP($A265,Selector!$AB$61:$AF$77,3,FALSE))+((VLOOKUP($B265,Selector!$AB$61:$AF$77,5,FALSE))*-1),Selector!$AB$80:$AD$88,2,FALSE)</f>
        <v>Slightly Lower</v>
      </c>
      <c r="F265" s="43" t="str">
        <f>VLOOKUP(((VLOOKUP($A265,Selector!$AB$61:$AF$77,2,FALSE))*-1)+(VLOOKUP($B265,Selector!$AB$61:$AF$77,4,FALSE)),Selector!$AB$80:$AD$88,3,FALSE)</f>
        <v>Slightly Narrower</v>
      </c>
      <c r="G265" s="53">
        <f>(VLOOKUP($A265,Selector!$AB$61:$AF$77,3,FALSE))+((VLOOKUP($B265,Selector!$AB$61:$AF$77,5,FALSE))*-1)</f>
        <v>-0.5</v>
      </c>
      <c r="H265" s="53">
        <f>((VLOOKUP($A265,Selector!$AB$61:$AF$77,2,FALSE))*-1)+(VLOOKUP($B265,Selector!$AB$61:$AF$77,4,FALSE))</f>
        <v>-0.5</v>
      </c>
    </row>
    <row r="266" spans="1:8">
      <c r="A266" s="13" t="s">
        <v>56</v>
      </c>
      <c r="B266" s="3" t="s">
        <v>61</v>
      </c>
      <c r="C266" s="38">
        <f>(3+(VLOOKUP($A266,Selector!$AB$61:$AF$77,2,FALSE))+(VLOOKUP($B266,Selector!$AB$61:$AF$77,4,FALSE)))</f>
        <v>1.5</v>
      </c>
      <c r="D266" s="36">
        <f>(1+(VLOOKUP(A266,Selector!$AB$61:$AF$77,3,FALSE))+(VLOOKUP(B266,Selector!$AB$61:$AF$77,5,FALSE)))</f>
        <v>2</v>
      </c>
      <c r="E266" s="36" t="str">
        <f>VLOOKUP((VLOOKUP($A266,Selector!$AB$61:$AF$77,3,FALSE))+((VLOOKUP($B266,Selector!$AB$61:$AF$77,5,FALSE))*-1),Selector!$AB$80:$AD$88,2,FALSE)</f>
        <v>High</v>
      </c>
      <c r="F266" s="40" t="str">
        <f>VLOOKUP(((VLOOKUP($A266,Selector!$AB$61:$AF$77,2,FALSE))*-1)+(VLOOKUP($B266,Selector!$AB$61:$AF$77,4,FALSE)),Selector!$AB$80:$AD$88,3,FALSE)</f>
        <v>Slightly Wider</v>
      </c>
      <c r="G266" s="52">
        <f>(VLOOKUP($A266,Selector!$AB$61:$AF$77,3,FALSE))+((VLOOKUP($B266,Selector!$AB$61:$AF$77,5,FALSE))*-1)</f>
        <v>1</v>
      </c>
      <c r="H266" s="54">
        <f>((VLOOKUP($A266,Selector!$AB$61:$AF$77,2,FALSE))*-1)+(VLOOKUP($B266,Selector!$AB$61:$AF$77,4,FALSE))</f>
        <v>0.5</v>
      </c>
    </row>
    <row r="267" spans="1:8">
      <c r="A267" s="4" t="s">
        <v>60</v>
      </c>
      <c r="B267" s="14" t="s">
        <v>57</v>
      </c>
      <c r="C267" s="38">
        <f>(3+(VLOOKUP($A267,Selector!$AB$61:$AF$77,2,FALSE))+(VLOOKUP($B267,Selector!$AB$61:$AF$77,4,FALSE)))</f>
        <v>1.5</v>
      </c>
      <c r="D267" s="36">
        <f>(1+(VLOOKUP(A267,Selector!$AB$61:$AF$77,3,FALSE))+(VLOOKUP(B267,Selector!$AB$61:$AF$77,5,FALSE)))</f>
        <v>2</v>
      </c>
      <c r="E267" s="44" t="str">
        <f>VLOOKUP((VLOOKUP($A267,Selector!$AB$61:$AF$77,3,FALSE))+((VLOOKUP($B267,Selector!$AB$61:$AF$77,5,FALSE))*-1),Selector!$AB$80:$AD$88,2,FALSE)</f>
        <v>Low</v>
      </c>
      <c r="F267" s="43" t="str">
        <f>VLOOKUP(((VLOOKUP($A267,Selector!$AB$61:$AF$77,2,FALSE))*-1)+(VLOOKUP($B267,Selector!$AB$61:$AF$77,4,FALSE)),Selector!$AB$80:$AD$88,3,FALSE)</f>
        <v>Slightly Narrower</v>
      </c>
      <c r="G267" s="50">
        <f>(VLOOKUP($A267,Selector!$AB$61:$AF$77,3,FALSE))+((VLOOKUP($B267,Selector!$AB$61:$AF$77,5,FALSE))*-1)</f>
        <v>-1</v>
      </c>
      <c r="H267" s="53">
        <f>((VLOOKUP($A267,Selector!$AB$61:$AF$77,2,FALSE))*-1)+(VLOOKUP($B267,Selector!$AB$61:$AF$77,4,FALSE))</f>
        <v>-0.5</v>
      </c>
    </row>
    <row r="268" spans="1:8">
      <c r="A268" s="13" t="s">
        <v>56</v>
      </c>
      <c r="B268" s="9" t="s">
        <v>59</v>
      </c>
      <c r="C268" s="38">
        <f>(3+(VLOOKUP($A268,Selector!$AB$61:$AF$77,2,FALSE))+(VLOOKUP($B268,Selector!$AB$61:$AF$77,4,FALSE)))</f>
        <v>1.5</v>
      </c>
      <c r="D268" s="40">
        <f>(1+(VLOOKUP(A268,Selector!$AB$61:$AF$77,3,FALSE))+(VLOOKUP(B268,Selector!$AB$61:$AF$77,5,FALSE)))</f>
        <v>1.5</v>
      </c>
      <c r="E268" s="42" t="str">
        <f>VLOOKUP((VLOOKUP($A268,Selector!$AB$61:$AF$77,3,FALSE))+((VLOOKUP($B268,Selector!$AB$61:$AF$77,5,FALSE))*-1),Selector!$AB$80:$AD$88,2,FALSE)</f>
        <v>Very high</v>
      </c>
      <c r="F268" s="40" t="str">
        <f>VLOOKUP(((VLOOKUP($A268,Selector!$AB$61:$AF$77,2,FALSE))*-1)+(VLOOKUP($B268,Selector!$AB$61:$AF$77,4,FALSE)),Selector!$AB$80:$AD$88,3,FALSE)</f>
        <v>Slightly Wider</v>
      </c>
      <c r="G268" s="51">
        <f>(VLOOKUP($A268,Selector!$AB$61:$AF$77,3,FALSE))+((VLOOKUP($B268,Selector!$AB$61:$AF$77,5,FALSE))*-1)</f>
        <v>1.5</v>
      </c>
      <c r="H268" s="54">
        <f>((VLOOKUP($A268,Selector!$AB$61:$AF$77,2,FALSE))*-1)+(VLOOKUP($B268,Selector!$AB$61:$AF$77,4,FALSE))</f>
        <v>0.5</v>
      </c>
    </row>
    <row r="269" spans="1:8">
      <c r="A269" s="10" t="s">
        <v>62</v>
      </c>
      <c r="B269" s="7" t="s">
        <v>55</v>
      </c>
      <c r="C269" s="38">
        <f>(3+(VLOOKUP($A269,Selector!$AB$61:$AF$77,2,FALSE))+(VLOOKUP($B269,Selector!$AB$61:$AF$77,4,FALSE)))</f>
        <v>1.5</v>
      </c>
      <c r="D269" s="40">
        <f>(1+(VLOOKUP(A269,Selector!$AB$61:$AF$77,3,FALSE))+(VLOOKUP(B269,Selector!$AB$61:$AF$77,5,FALSE)))</f>
        <v>1.5</v>
      </c>
      <c r="E269" s="40" t="str">
        <f>VLOOKUP((VLOOKUP($A269,Selector!$AB$61:$AF$77,3,FALSE))+((VLOOKUP($B269,Selector!$AB$61:$AF$77,5,FALSE))*-1),Selector!$AB$80:$AD$88,2,FALSE)</f>
        <v>Slightly Higher</v>
      </c>
      <c r="F269" s="43" t="str">
        <f>VLOOKUP(((VLOOKUP($A269,Selector!$AB$61:$AF$77,2,FALSE))*-1)+(VLOOKUP($B269,Selector!$AB$61:$AF$77,4,FALSE)),Selector!$AB$80:$AD$88,3,FALSE)</f>
        <v>Slightly Narrower</v>
      </c>
      <c r="G269" s="54">
        <f>(VLOOKUP($A269,Selector!$AB$61:$AF$77,3,FALSE))+((VLOOKUP($B269,Selector!$AB$61:$AF$77,5,FALSE))*-1)</f>
        <v>0.5</v>
      </c>
      <c r="H269" s="53">
        <f>((VLOOKUP($A269,Selector!$AB$61:$AF$77,2,FALSE))*-1)+(VLOOKUP($B269,Selector!$AB$61:$AF$77,4,FALSE))</f>
        <v>-0.5</v>
      </c>
    </row>
    <row r="270" spans="1:8">
      <c r="A270" s="8" t="s">
        <v>54</v>
      </c>
      <c r="B270" s="33" t="s">
        <v>63</v>
      </c>
      <c r="C270" s="38">
        <f>(3+(VLOOKUP($A270,Selector!$AB$61:$AF$77,2,FALSE))+(VLOOKUP($B270,Selector!$AB$61:$AF$77,4,FALSE)))</f>
        <v>1.5</v>
      </c>
      <c r="D270" s="40">
        <f>(1+(VLOOKUP(A270,Selector!$AB$61:$AF$77,3,FALSE))+(VLOOKUP(B270,Selector!$AB$61:$AF$77,5,FALSE)))</f>
        <v>1.5</v>
      </c>
      <c r="E270" s="43" t="str">
        <f>VLOOKUP((VLOOKUP($A270,Selector!$AB$61:$AF$77,3,FALSE))+((VLOOKUP($B270,Selector!$AB$61:$AF$77,5,FALSE))*-1),Selector!$AB$80:$AD$88,2,FALSE)</f>
        <v>Slightly Lower</v>
      </c>
      <c r="F270" s="40" t="str">
        <f>VLOOKUP(((VLOOKUP($A270,Selector!$AB$61:$AF$77,2,FALSE))*-1)+(VLOOKUP($B270,Selector!$AB$61:$AF$77,4,FALSE)),Selector!$AB$80:$AD$88,3,FALSE)</f>
        <v>Slightly Wider</v>
      </c>
      <c r="G270" s="53">
        <f>(VLOOKUP($A270,Selector!$AB$61:$AF$77,3,FALSE))+((VLOOKUP($B270,Selector!$AB$61:$AF$77,5,FALSE))*-1)</f>
        <v>-0.5</v>
      </c>
      <c r="H270" s="54">
        <f>((VLOOKUP($A270,Selector!$AB$61:$AF$77,2,FALSE))*-1)+(VLOOKUP($B270,Selector!$AB$61:$AF$77,4,FALSE))</f>
        <v>0.5</v>
      </c>
    </row>
    <row r="271" spans="1:8">
      <c r="A271" s="11" t="s">
        <v>58</v>
      </c>
      <c r="B271" s="14" t="s">
        <v>57</v>
      </c>
      <c r="C271" s="38">
        <f>(3+(VLOOKUP($A271,Selector!$AB$61:$AF$77,2,FALSE))+(VLOOKUP($B271,Selector!$AB$61:$AF$77,4,FALSE)))</f>
        <v>1.5</v>
      </c>
      <c r="D271" s="40">
        <f>(1+(VLOOKUP(A271,Selector!$AB$61:$AF$77,3,FALSE))+(VLOOKUP(B271,Selector!$AB$61:$AF$77,5,FALSE)))</f>
        <v>1.5</v>
      </c>
      <c r="E271" s="38" t="str">
        <f>VLOOKUP((VLOOKUP($A271,Selector!$AB$61:$AF$77,3,FALSE))+((VLOOKUP($B271,Selector!$AB$61:$AF$77,5,FALSE))*-1),Selector!$AB$80:$AD$88,2,FALSE)</f>
        <v>Very low</v>
      </c>
      <c r="F271" s="43" t="str">
        <f>VLOOKUP(((VLOOKUP($A271,Selector!$AB$61:$AF$77,2,FALSE))*-1)+(VLOOKUP($B271,Selector!$AB$61:$AF$77,4,FALSE)),Selector!$AB$80:$AD$88,3,FALSE)</f>
        <v>Slightly Narrower</v>
      </c>
      <c r="G271" s="48">
        <f>(VLOOKUP($A271,Selector!$AB$61:$AF$77,3,FALSE))+((VLOOKUP($B271,Selector!$AB$61:$AF$77,5,FALSE))*-1)</f>
        <v>-1.5</v>
      </c>
      <c r="H271" s="53">
        <f>((VLOOKUP($A271,Selector!$AB$61:$AF$77,2,FALSE))*-1)+(VLOOKUP($B271,Selector!$AB$61:$AF$77,4,FALSE))</f>
        <v>-0.5</v>
      </c>
    </row>
    <row r="272" spans="1:8">
      <c r="A272" s="8" t="s">
        <v>54</v>
      </c>
      <c r="B272" s="3" t="s">
        <v>61</v>
      </c>
      <c r="C272" s="38">
        <f>(3+(VLOOKUP($A272,Selector!$AB$61:$AF$77,2,FALSE))+(VLOOKUP($B272,Selector!$AB$61:$AF$77,4,FALSE)))</f>
        <v>1.5</v>
      </c>
      <c r="D272" s="39">
        <f>(1+(VLOOKUP(A272,Selector!$AB$61:$AF$77,3,FALSE))+(VLOOKUP(B272,Selector!$AB$61:$AF$77,5,FALSE)))</f>
        <v>1</v>
      </c>
      <c r="E272" s="39" t="str">
        <f>VLOOKUP((VLOOKUP($A272,Selector!$AB$61:$AF$77,3,FALSE))+((VLOOKUP($B272,Selector!$AB$61:$AF$77,5,FALSE))*-1),Selector!$AB$80:$AD$88,2,FALSE)</f>
        <v>Medium</v>
      </c>
      <c r="F272" s="40" t="str">
        <f>VLOOKUP(((VLOOKUP($A272,Selector!$AB$61:$AF$77,2,FALSE))*-1)+(VLOOKUP($B272,Selector!$AB$61:$AF$77,4,FALSE)),Selector!$AB$80:$AD$88,3,FALSE)</f>
        <v>Slightly Wider</v>
      </c>
      <c r="G272" s="47">
        <f>(VLOOKUP($A272,Selector!$AB$61:$AF$77,3,FALSE))+((VLOOKUP($B272,Selector!$AB$61:$AF$77,5,FALSE))*-1)</f>
        <v>0</v>
      </c>
      <c r="H272" s="54">
        <f>((VLOOKUP($A272,Selector!$AB$61:$AF$77,2,FALSE))*-1)+(VLOOKUP($B272,Selector!$AB$61:$AF$77,4,FALSE))</f>
        <v>0.5</v>
      </c>
    </row>
    <row r="273" spans="1:8">
      <c r="A273" s="4" t="s">
        <v>60</v>
      </c>
      <c r="B273" s="7" t="s">
        <v>55</v>
      </c>
      <c r="C273" s="38">
        <f>(3+(VLOOKUP($A273,Selector!$AB$61:$AF$77,2,FALSE))+(VLOOKUP($B273,Selector!$AB$61:$AF$77,4,FALSE)))</f>
        <v>1.5</v>
      </c>
      <c r="D273" s="39">
        <f>(1+(VLOOKUP(A273,Selector!$AB$61:$AF$77,3,FALSE))+(VLOOKUP(B273,Selector!$AB$61:$AF$77,5,FALSE)))</f>
        <v>1</v>
      </c>
      <c r="E273" s="39" t="str">
        <f>VLOOKUP((VLOOKUP($A273,Selector!$AB$61:$AF$77,3,FALSE))+((VLOOKUP($B273,Selector!$AB$61:$AF$77,5,FALSE))*-1),Selector!$AB$80:$AD$88,2,FALSE)</f>
        <v>Medium</v>
      </c>
      <c r="F273" s="43" t="str">
        <f>VLOOKUP(((VLOOKUP($A273,Selector!$AB$61:$AF$77,2,FALSE))*-1)+(VLOOKUP($B273,Selector!$AB$61:$AF$77,4,FALSE)),Selector!$AB$80:$AD$88,3,FALSE)</f>
        <v>Slightly Narrower</v>
      </c>
      <c r="G273" s="47">
        <f>(VLOOKUP($A273,Selector!$AB$61:$AF$77,3,FALSE))+((VLOOKUP($B273,Selector!$AB$61:$AF$77,5,FALSE))*-1)</f>
        <v>0</v>
      </c>
      <c r="H273" s="53">
        <f>((VLOOKUP($A273,Selector!$AB$61:$AF$77,2,FALSE))*-1)+(VLOOKUP($B273,Selector!$AB$61:$AF$77,4,FALSE))</f>
        <v>-0.5</v>
      </c>
    </row>
    <row r="274" spans="1:8">
      <c r="A274" s="10" t="s">
        <v>62</v>
      </c>
      <c r="B274" s="12" t="s">
        <v>52</v>
      </c>
      <c r="C274" s="38">
        <f>(3+(VLOOKUP($A274,Selector!$AB$61:$AF$77,2,FALSE))+(VLOOKUP($B274,Selector!$AB$61:$AF$77,4,FALSE)))</f>
        <v>1.5</v>
      </c>
      <c r="D274" s="43">
        <f>(1+(VLOOKUP(A274,Selector!$AB$61:$AF$77,3,FALSE))+(VLOOKUP(B274,Selector!$AB$61:$AF$77,5,FALSE)))</f>
        <v>0.5</v>
      </c>
      <c r="E274" s="42" t="str">
        <f>VLOOKUP((VLOOKUP($A274,Selector!$AB$61:$AF$77,3,FALSE))+((VLOOKUP($B274,Selector!$AB$61:$AF$77,5,FALSE))*-1),Selector!$AB$80:$AD$88,2,FALSE)</f>
        <v>Very high</v>
      </c>
      <c r="F274" s="43" t="str">
        <f>VLOOKUP(((VLOOKUP($A274,Selector!$AB$61:$AF$77,2,FALSE))*-1)+(VLOOKUP($B274,Selector!$AB$61:$AF$77,4,FALSE)),Selector!$AB$80:$AD$88,3,FALSE)</f>
        <v>Slightly Narrower</v>
      </c>
      <c r="G274" s="51">
        <f>(VLOOKUP($A274,Selector!$AB$61:$AF$77,3,FALSE))+((VLOOKUP($B274,Selector!$AB$61:$AF$77,5,FALSE))*-1)</f>
        <v>1.5</v>
      </c>
      <c r="H274" s="53">
        <f>((VLOOKUP($A274,Selector!$AB$61:$AF$77,2,FALSE))*-1)+(VLOOKUP($B274,Selector!$AB$61:$AF$77,4,FALSE))</f>
        <v>-0.5</v>
      </c>
    </row>
    <row r="275" spans="1:8">
      <c r="A275" s="8" t="s">
        <v>54</v>
      </c>
      <c r="B275" s="9" t="s">
        <v>59</v>
      </c>
      <c r="C275" s="38">
        <f>(3+(VLOOKUP($A275,Selector!$AB$61:$AF$77,2,FALSE))+(VLOOKUP($B275,Selector!$AB$61:$AF$77,4,FALSE)))</f>
        <v>1.5</v>
      </c>
      <c r="D275" s="43">
        <f>(1+(VLOOKUP(A275,Selector!$AB$61:$AF$77,3,FALSE))+(VLOOKUP(B275,Selector!$AB$61:$AF$77,5,FALSE)))</f>
        <v>0.5</v>
      </c>
      <c r="E275" s="40" t="str">
        <f>VLOOKUP((VLOOKUP($A275,Selector!$AB$61:$AF$77,3,FALSE))+((VLOOKUP($B275,Selector!$AB$61:$AF$77,5,FALSE))*-1),Selector!$AB$80:$AD$88,2,FALSE)</f>
        <v>Slightly Higher</v>
      </c>
      <c r="F275" s="40" t="str">
        <f>VLOOKUP(((VLOOKUP($A275,Selector!$AB$61:$AF$77,2,FALSE))*-1)+(VLOOKUP($B275,Selector!$AB$61:$AF$77,4,FALSE)),Selector!$AB$80:$AD$88,3,FALSE)</f>
        <v>Slightly Wider</v>
      </c>
      <c r="G275" s="54">
        <f>(VLOOKUP($A275,Selector!$AB$61:$AF$77,3,FALSE))+((VLOOKUP($B275,Selector!$AB$61:$AF$77,5,FALSE))*-1)</f>
        <v>0.5</v>
      </c>
      <c r="H275" s="54">
        <f>((VLOOKUP($A275,Selector!$AB$61:$AF$77,2,FALSE))*-1)+(VLOOKUP($B275,Selector!$AB$61:$AF$77,4,FALSE))</f>
        <v>0.5</v>
      </c>
    </row>
    <row r="276" spans="1:8">
      <c r="A276" s="11" t="s">
        <v>58</v>
      </c>
      <c r="B276" s="7" t="s">
        <v>55</v>
      </c>
      <c r="C276" s="38">
        <f>(3+(VLOOKUP($A276,Selector!$AB$61:$AF$77,2,FALSE))+(VLOOKUP($B276,Selector!$AB$61:$AF$77,4,FALSE)))</f>
        <v>1.5</v>
      </c>
      <c r="D276" s="43">
        <f>(1+(VLOOKUP(A276,Selector!$AB$61:$AF$77,3,FALSE))+(VLOOKUP(B276,Selector!$AB$61:$AF$77,5,FALSE)))</f>
        <v>0.5</v>
      </c>
      <c r="E276" s="43" t="str">
        <f>VLOOKUP((VLOOKUP($A276,Selector!$AB$61:$AF$77,3,FALSE))+((VLOOKUP($B276,Selector!$AB$61:$AF$77,5,FALSE))*-1),Selector!$AB$80:$AD$88,2,FALSE)</f>
        <v>Slightly Lower</v>
      </c>
      <c r="F276" s="43" t="str">
        <f>VLOOKUP(((VLOOKUP($A276,Selector!$AB$61:$AF$77,2,FALSE))*-1)+(VLOOKUP($B276,Selector!$AB$61:$AF$77,4,FALSE)),Selector!$AB$80:$AD$88,3,FALSE)</f>
        <v>Slightly Narrower</v>
      </c>
      <c r="G276" s="53">
        <f>(VLOOKUP($A276,Selector!$AB$61:$AF$77,3,FALSE))+((VLOOKUP($B276,Selector!$AB$61:$AF$77,5,FALSE))*-1)</f>
        <v>-0.5</v>
      </c>
      <c r="H276" s="53">
        <f>((VLOOKUP($A276,Selector!$AB$61:$AF$77,2,FALSE))*-1)+(VLOOKUP($B276,Selector!$AB$61:$AF$77,4,FALSE))</f>
        <v>-0.5</v>
      </c>
    </row>
    <row r="277" spans="1:8">
      <c r="A277" s="15" t="s">
        <v>53</v>
      </c>
      <c r="B277" s="33" t="s">
        <v>63</v>
      </c>
      <c r="C277" s="38">
        <f>(3+(VLOOKUP($A277,Selector!$AB$61:$AF$77,2,FALSE))+(VLOOKUP($B277,Selector!$AB$61:$AF$77,4,FALSE)))</f>
        <v>1.5</v>
      </c>
      <c r="D277" s="43">
        <f>(1+(VLOOKUP(A277,Selector!$AB$61:$AF$77,3,FALSE))+(VLOOKUP(B277,Selector!$AB$61:$AF$77,5,FALSE)))</f>
        <v>0.5</v>
      </c>
      <c r="E277" s="38" t="str">
        <f>VLOOKUP((VLOOKUP($A277,Selector!$AB$61:$AF$77,3,FALSE))+((VLOOKUP($B277,Selector!$AB$61:$AF$77,5,FALSE))*-1),Selector!$AB$80:$AD$88,2,FALSE)</f>
        <v>Very low</v>
      </c>
      <c r="F277" s="40" t="str">
        <f>VLOOKUP(((VLOOKUP($A277,Selector!$AB$61:$AF$77,2,FALSE))*-1)+(VLOOKUP($B277,Selector!$AB$61:$AF$77,4,FALSE)),Selector!$AB$80:$AD$88,3,FALSE)</f>
        <v>Slightly Wider</v>
      </c>
      <c r="G277" s="48">
        <f>(VLOOKUP($A277,Selector!$AB$61:$AF$77,3,FALSE))+((VLOOKUP($B277,Selector!$AB$61:$AF$77,5,FALSE))*-1)</f>
        <v>-1.5</v>
      </c>
      <c r="H277" s="54">
        <f>((VLOOKUP($A277,Selector!$AB$61:$AF$77,2,FALSE))*-1)+(VLOOKUP($B277,Selector!$AB$61:$AF$77,4,FALSE))</f>
        <v>0.5</v>
      </c>
    </row>
    <row r="278" spans="1:8">
      <c r="A278" s="4" t="s">
        <v>60</v>
      </c>
      <c r="B278" s="12" t="s">
        <v>52</v>
      </c>
      <c r="C278" s="38">
        <f>(3+(VLOOKUP($A278,Selector!$AB$61:$AF$77,2,FALSE))+(VLOOKUP($B278,Selector!$AB$61:$AF$77,4,FALSE)))</f>
        <v>1.5</v>
      </c>
      <c r="D278" s="44">
        <f>(1+(VLOOKUP(A278,Selector!$AB$61:$AF$77,3,FALSE))+(VLOOKUP(B278,Selector!$AB$61:$AF$77,5,FALSE)))</f>
        <v>0</v>
      </c>
      <c r="E278" s="36" t="str">
        <f>VLOOKUP((VLOOKUP($A278,Selector!$AB$61:$AF$77,3,FALSE))+((VLOOKUP($B278,Selector!$AB$61:$AF$77,5,FALSE))*-1),Selector!$AB$80:$AD$88,2,FALSE)</f>
        <v>High</v>
      </c>
      <c r="F278" s="43" t="str">
        <f>VLOOKUP(((VLOOKUP($A278,Selector!$AB$61:$AF$77,2,FALSE))*-1)+(VLOOKUP($B278,Selector!$AB$61:$AF$77,4,FALSE)),Selector!$AB$80:$AD$88,3,FALSE)</f>
        <v>Slightly Narrower</v>
      </c>
      <c r="G278" s="52">
        <f>(VLOOKUP($A278,Selector!$AB$61:$AF$77,3,FALSE))+((VLOOKUP($B278,Selector!$AB$61:$AF$77,5,FALSE))*-1)</f>
        <v>1</v>
      </c>
      <c r="H278" s="53">
        <f>((VLOOKUP($A278,Selector!$AB$61:$AF$77,2,FALSE))*-1)+(VLOOKUP($B278,Selector!$AB$61:$AF$77,4,FALSE))</f>
        <v>-0.5</v>
      </c>
    </row>
    <row r="279" spans="1:8">
      <c r="A279" s="15" t="s">
        <v>53</v>
      </c>
      <c r="B279" s="3" t="s">
        <v>61</v>
      </c>
      <c r="C279" s="38">
        <f>(3+(VLOOKUP($A279,Selector!$AB$61:$AF$77,2,FALSE))+(VLOOKUP($B279,Selector!$AB$61:$AF$77,4,FALSE)))</f>
        <v>1.5</v>
      </c>
      <c r="D279" s="44">
        <f>(1+(VLOOKUP(A279,Selector!$AB$61:$AF$77,3,FALSE))+(VLOOKUP(B279,Selector!$AB$61:$AF$77,5,FALSE)))</f>
        <v>0</v>
      </c>
      <c r="E279" s="44" t="str">
        <f>VLOOKUP((VLOOKUP($A279,Selector!$AB$61:$AF$77,3,FALSE))+((VLOOKUP($B279,Selector!$AB$61:$AF$77,5,FALSE))*-1),Selector!$AB$80:$AD$88,2,FALSE)</f>
        <v>Low</v>
      </c>
      <c r="F279" s="40" t="str">
        <f>VLOOKUP(((VLOOKUP($A279,Selector!$AB$61:$AF$77,2,FALSE))*-1)+(VLOOKUP($B279,Selector!$AB$61:$AF$77,4,FALSE)),Selector!$AB$80:$AD$88,3,FALSE)</f>
        <v>Slightly Wider</v>
      </c>
      <c r="G279" s="50">
        <f>(VLOOKUP($A279,Selector!$AB$61:$AF$77,3,FALSE))+((VLOOKUP($B279,Selector!$AB$61:$AF$77,5,FALSE))*-1)</f>
        <v>-1</v>
      </c>
      <c r="H279" s="54">
        <f>((VLOOKUP($A279,Selector!$AB$61:$AF$77,2,FALSE))*-1)+(VLOOKUP($B279,Selector!$AB$61:$AF$77,4,FALSE))</f>
        <v>0.5</v>
      </c>
    </row>
    <row r="280" spans="1:8">
      <c r="A280" s="11" t="s">
        <v>58</v>
      </c>
      <c r="B280" s="12" t="s">
        <v>52</v>
      </c>
      <c r="C280" s="38">
        <f>(3+(VLOOKUP($A280,Selector!$AB$61:$AF$77,2,FALSE))+(VLOOKUP($B280,Selector!$AB$61:$AF$77,4,FALSE)))</f>
        <v>1.5</v>
      </c>
      <c r="D280" s="38">
        <f>(1+(VLOOKUP(A280,Selector!$AB$61:$AF$77,3,FALSE))+(VLOOKUP(B280,Selector!$AB$61:$AF$77,5,FALSE)))</f>
        <v>-0.5</v>
      </c>
      <c r="E280" s="40" t="str">
        <f>VLOOKUP((VLOOKUP($A280,Selector!$AB$61:$AF$77,3,FALSE))+((VLOOKUP($B280,Selector!$AB$61:$AF$77,5,FALSE))*-1),Selector!$AB$80:$AD$88,2,FALSE)</f>
        <v>Slightly Higher</v>
      </c>
      <c r="F280" s="43" t="str">
        <f>VLOOKUP(((VLOOKUP($A280,Selector!$AB$61:$AF$77,2,FALSE))*-1)+(VLOOKUP($B280,Selector!$AB$61:$AF$77,4,FALSE)),Selector!$AB$80:$AD$88,3,FALSE)</f>
        <v>Slightly Narrower</v>
      </c>
      <c r="G280" s="54">
        <f>(VLOOKUP($A280,Selector!$AB$61:$AF$77,3,FALSE))+((VLOOKUP($B280,Selector!$AB$61:$AF$77,5,FALSE))*-1)</f>
        <v>0.5</v>
      </c>
      <c r="H280" s="53">
        <f>((VLOOKUP($A280,Selector!$AB$61:$AF$77,2,FALSE))*-1)+(VLOOKUP($B280,Selector!$AB$61:$AF$77,4,FALSE))</f>
        <v>-0.5</v>
      </c>
    </row>
    <row r="281" spans="1:8">
      <c r="A281" s="15" t="s">
        <v>53</v>
      </c>
      <c r="B281" s="9" t="s">
        <v>59</v>
      </c>
      <c r="C281" s="38">
        <f>(3+(VLOOKUP($A281,Selector!$AB$61:$AF$77,2,FALSE))+(VLOOKUP($B281,Selector!$AB$61:$AF$77,4,FALSE)))</f>
        <v>1.5</v>
      </c>
      <c r="D281" s="38">
        <f>(1+(VLOOKUP(A281,Selector!$AB$61:$AF$77,3,FALSE))+(VLOOKUP(B281,Selector!$AB$61:$AF$77,5,FALSE)))</f>
        <v>-0.5</v>
      </c>
      <c r="E281" s="43" t="str">
        <f>VLOOKUP((VLOOKUP($A281,Selector!$AB$61:$AF$77,3,FALSE))+((VLOOKUP($B281,Selector!$AB$61:$AF$77,5,FALSE))*-1),Selector!$AB$80:$AD$88,2,FALSE)</f>
        <v>Slightly Lower</v>
      </c>
      <c r="F281" s="40" t="str">
        <f>VLOOKUP(((VLOOKUP($A281,Selector!$AB$61:$AF$77,2,FALSE))*-1)+(VLOOKUP($B281,Selector!$AB$61:$AF$77,4,FALSE)),Selector!$AB$80:$AD$88,3,FALSE)</f>
        <v>Slightly Wider</v>
      </c>
      <c r="G281" s="53">
        <f>(VLOOKUP($A281,Selector!$AB$61:$AF$77,3,FALSE))+((VLOOKUP($B281,Selector!$AB$61:$AF$77,5,FALSE))*-1)</f>
        <v>-0.5</v>
      </c>
      <c r="H281" s="54">
        <f>((VLOOKUP($A281,Selector!$AB$61:$AF$77,2,FALSE))*-1)+(VLOOKUP($B281,Selector!$AB$61:$AF$77,4,FALSE))</f>
        <v>0.5</v>
      </c>
    </row>
    <row r="282" spans="1:8">
      <c r="A282" s="13" t="s">
        <v>56</v>
      </c>
      <c r="B282" s="14" t="s">
        <v>57</v>
      </c>
      <c r="C282" s="37">
        <f>(3+(VLOOKUP($A282,Selector!$AB$61:$AF$77,2,FALSE))+(VLOOKUP($B282,Selector!$AB$61:$AF$77,4,FALSE)))</f>
        <v>1</v>
      </c>
      <c r="D282" s="41">
        <f>(1+(VLOOKUP(A282,Selector!$AB$61:$AF$77,3,FALSE))+(VLOOKUP(B282,Selector!$AB$61:$AF$77,5,FALSE)))</f>
        <v>3</v>
      </c>
      <c r="E282" s="39" t="str">
        <f>VLOOKUP((VLOOKUP($A282,Selector!$AB$61:$AF$77,3,FALSE))+((VLOOKUP($B282,Selector!$AB$61:$AF$77,5,FALSE))*-1),Selector!$AB$80:$AD$88,2,FALSE)</f>
        <v>Medium</v>
      </c>
      <c r="F282" s="39" t="str">
        <f>VLOOKUP(((VLOOKUP($A282,Selector!$AB$61:$AF$77,2,FALSE))*-1)+(VLOOKUP($B282,Selector!$AB$61:$AF$77,4,FALSE)),Selector!$AB$80:$AD$88,3,FALSE)</f>
        <v>Medium</v>
      </c>
      <c r="G282" s="47">
        <f>(VLOOKUP($A282,Selector!$AB$61:$AF$77,3,FALSE))+((VLOOKUP($B282,Selector!$AB$61:$AF$77,5,FALSE))*-1)</f>
        <v>0</v>
      </c>
      <c r="H282" s="47">
        <f>((VLOOKUP($A282,Selector!$AB$61:$AF$77,2,FALSE))*-1)+(VLOOKUP($B282,Selector!$AB$61:$AF$77,4,FALSE))</f>
        <v>0</v>
      </c>
    </row>
    <row r="283" spans="1:8">
      <c r="A283" s="13" t="s">
        <v>56</v>
      </c>
      <c r="B283" s="7" t="s">
        <v>55</v>
      </c>
      <c r="C283" s="37">
        <f>(3+(VLOOKUP($A283,Selector!$AB$61:$AF$77,2,FALSE))+(VLOOKUP($B283,Selector!$AB$61:$AF$77,4,FALSE)))</f>
        <v>1</v>
      </c>
      <c r="D283" s="36">
        <f>(1+(VLOOKUP(A283,Selector!$AB$61:$AF$77,3,FALSE))+(VLOOKUP(B283,Selector!$AB$61:$AF$77,5,FALSE)))</f>
        <v>2</v>
      </c>
      <c r="E283" s="36" t="str">
        <f>VLOOKUP((VLOOKUP($A283,Selector!$AB$61:$AF$77,3,FALSE))+((VLOOKUP($B283,Selector!$AB$61:$AF$77,5,FALSE))*-1),Selector!$AB$80:$AD$88,2,FALSE)</f>
        <v>High</v>
      </c>
      <c r="F283" s="39" t="str">
        <f>VLOOKUP(((VLOOKUP($A283,Selector!$AB$61:$AF$77,2,FALSE))*-1)+(VLOOKUP($B283,Selector!$AB$61:$AF$77,4,FALSE)),Selector!$AB$80:$AD$88,3,FALSE)</f>
        <v>Medium</v>
      </c>
      <c r="G283" s="52">
        <f>(VLOOKUP($A283,Selector!$AB$61:$AF$77,3,FALSE))+((VLOOKUP($B283,Selector!$AB$61:$AF$77,5,FALSE))*-1)</f>
        <v>1</v>
      </c>
      <c r="H283" s="47">
        <f>((VLOOKUP($A283,Selector!$AB$61:$AF$77,2,FALSE))*-1)+(VLOOKUP($B283,Selector!$AB$61:$AF$77,4,FALSE))</f>
        <v>0</v>
      </c>
    </row>
    <row r="284" spans="1:8">
      <c r="A284" s="8" t="s">
        <v>54</v>
      </c>
      <c r="B284" s="14" t="s">
        <v>57</v>
      </c>
      <c r="C284" s="37">
        <f>(3+(VLOOKUP($A284,Selector!$AB$61:$AF$77,2,FALSE))+(VLOOKUP($B284,Selector!$AB$61:$AF$77,4,FALSE)))</f>
        <v>1</v>
      </c>
      <c r="D284" s="36">
        <f>(1+(VLOOKUP(A284,Selector!$AB$61:$AF$77,3,FALSE))+(VLOOKUP(B284,Selector!$AB$61:$AF$77,5,FALSE)))</f>
        <v>2</v>
      </c>
      <c r="E284" s="44" t="str">
        <f>VLOOKUP((VLOOKUP($A284,Selector!$AB$61:$AF$77,3,FALSE))+((VLOOKUP($B284,Selector!$AB$61:$AF$77,5,FALSE))*-1),Selector!$AB$80:$AD$88,2,FALSE)</f>
        <v>Low</v>
      </c>
      <c r="F284" s="39" t="str">
        <f>VLOOKUP(((VLOOKUP($A284,Selector!$AB$61:$AF$77,2,FALSE))*-1)+(VLOOKUP($B284,Selector!$AB$61:$AF$77,4,FALSE)),Selector!$AB$80:$AD$88,3,FALSE)</f>
        <v>Medium</v>
      </c>
      <c r="G284" s="50">
        <f>(VLOOKUP($A284,Selector!$AB$61:$AF$77,3,FALSE))+((VLOOKUP($B284,Selector!$AB$61:$AF$77,5,FALSE))*-1)</f>
        <v>-1</v>
      </c>
      <c r="H284" s="47">
        <f>((VLOOKUP($A284,Selector!$AB$61:$AF$77,2,FALSE))*-1)+(VLOOKUP($B284,Selector!$AB$61:$AF$77,4,FALSE))</f>
        <v>0</v>
      </c>
    </row>
    <row r="285" spans="1:8">
      <c r="A285" s="13" t="s">
        <v>56</v>
      </c>
      <c r="B285" s="12" t="s">
        <v>52</v>
      </c>
      <c r="C285" s="37">
        <f>(3+(VLOOKUP($A285,Selector!$AB$61:$AF$77,2,FALSE))+(VLOOKUP($B285,Selector!$AB$61:$AF$77,4,FALSE)))</f>
        <v>1</v>
      </c>
      <c r="D285" s="39">
        <f>(1+(VLOOKUP(A285,Selector!$AB$61:$AF$77,3,FALSE))+(VLOOKUP(B285,Selector!$AB$61:$AF$77,5,FALSE)))</f>
        <v>1</v>
      </c>
      <c r="E285" s="41" t="str">
        <f>VLOOKUP((VLOOKUP($A285,Selector!$AB$61:$AF$77,3,FALSE))+((VLOOKUP($B285,Selector!$AB$61:$AF$77,5,FALSE))*-1),Selector!$AB$80:$AD$88,2,FALSE)</f>
        <v>Max height</v>
      </c>
      <c r="F285" s="39" t="str">
        <f>VLOOKUP(((VLOOKUP($A285,Selector!$AB$61:$AF$77,2,FALSE))*-1)+(VLOOKUP($B285,Selector!$AB$61:$AF$77,4,FALSE)),Selector!$AB$80:$AD$88,3,FALSE)</f>
        <v>Medium</v>
      </c>
      <c r="G285" s="49">
        <f>(VLOOKUP($A285,Selector!$AB$61:$AF$77,3,FALSE))+((VLOOKUP($B285,Selector!$AB$61:$AF$77,5,FALSE))*-1)</f>
        <v>2</v>
      </c>
      <c r="H285" s="47">
        <f>((VLOOKUP($A285,Selector!$AB$61:$AF$77,2,FALSE))*-1)+(VLOOKUP($B285,Selector!$AB$61:$AF$77,4,FALSE))</f>
        <v>0</v>
      </c>
    </row>
    <row r="286" spans="1:8">
      <c r="A286" s="8" t="s">
        <v>54</v>
      </c>
      <c r="B286" s="7" t="s">
        <v>55</v>
      </c>
      <c r="C286" s="37">
        <f>(3+(VLOOKUP($A286,Selector!$AB$61:$AF$77,2,FALSE))+(VLOOKUP($B286,Selector!$AB$61:$AF$77,4,FALSE)))</f>
        <v>1</v>
      </c>
      <c r="D286" s="39">
        <f>(1+(VLOOKUP(A286,Selector!$AB$61:$AF$77,3,FALSE))+(VLOOKUP(B286,Selector!$AB$61:$AF$77,5,FALSE)))</f>
        <v>1</v>
      </c>
      <c r="E286" s="39" t="str">
        <f>VLOOKUP((VLOOKUP($A286,Selector!$AB$61:$AF$77,3,FALSE))+((VLOOKUP($B286,Selector!$AB$61:$AF$77,5,FALSE))*-1),Selector!$AB$80:$AD$88,2,FALSE)</f>
        <v>Medium</v>
      </c>
      <c r="F286" s="39" t="str">
        <f>VLOOKUP(((VLOOKUP($A286,Selector!$AB$61:$AF$77,2,FALSE))*-1)+(VLOOKUP($B286,Selector!$AB$61:$AF$77,4,FALSE)),Selector!$AB$80:$AD$88,3,FALSE)</f>
        <v>Medium</v>
      </c>
      <c r="G286" s="47">
        <f>(VLOOKUP($A286,Selector!$AB$61:$AF$77,3,FALSE))+((VLOOKUP($B286,Selector!$AB$61:$AF$77,5,FALSE))*-1)</f>
        <v>0</v>
      </c>
      <c r="H286" s="47">
        <f>((VLOOKUP($A286,Selector!$AB$61:$AF$77,2,FALSE))*-1)+(VLOOKUP($B286,Selector!$AB$61:$AF$77,4,FALSE))</f>
        <v>0</v>
      </c>
    </row>
    <row r="287" spans="1:8">
      <c r="A287" s="15" t="s">
        <v>53</v>
      </c>
      <c r="B287" s="14" t="s">
        <v>57</v>
      </c>
      <c r="C287" s="37">
        <f>(3+(VLOOKUP($A287,Selector!$AB$61:$AF$77,2,FALSE))+(VLOOKUP($B287,Selector!$AB$61:$AF$77,4,FALSE)))</f>
        <v>1</v>
      </c>
      <c r="D287" s="39">
        <f>(1+(VLOOKUP(A287,Selector!$AB$61:$AF$77,3,FALSE))+(VLOOKUP(B287,Selector!$AB$61:$AF$77,5,FALSE)))</f>
        <v>1</v>
      </c>
      <c r="E287" s="37" t="str">
        <f>VLOOKUP((VLOOKUP($A287,Selector!$AB$61:$AF$77,3,FALSE))+((VLOOKUP($B287,Selector!$AB$61:$AF$77,5,FALSE))*-1),Selector!$AB$80:$AD$88,2,FALSE)</f>
        <v>Max Low</v>
      </c>
      <c r="F287" s="39" t="str">
        <f>VLOOKUP(((VLOOKUP($A287,Selector!$AB$61:$AF$77,2,FALSE))*-1)+(VLOOKUP($B287,Selector!$AB$61:$AF$77,4,FALSE)),Selector!$AB$80:$AD$88,3,FALSE)</f>
        <v>Medium</v>
      </c>
      <c r="G287" s="55">
        <f>(VLOOKUP($A287,Selector!$AB$61:$AF$77,3,FALSE))+((VLOOKUP($B287,Selector!$AB$61:$AF$77,5,FALSE))*-1)</f>
        <v>-2</v>
      </c>
      <c r="H287" s="47">
        <f>((VLOOKUP($A287,Selector!$AB$61:$AF$77,2,FALSE))*-1)+(VLOOKUP($B287,Selector!$AB$61:$AF$77,4,FALSE))</f>
        <v>0</v>
      </c>
    </row>
    <row r="288" spans="1:8">
      <c r="A288" s="8" t="s">
        <v>54</v>
      </c>
      <c r="B288" s="12" t="s">
        <v>52</v>
      </c>
      <c r="C288" s="37">
        <f>(3+(VLOOKUP($A288,Selector!$AB$61:$AF$77,2,FALSE))+(VLOOKUP($B288,Selector!$AB$61:$AF$77,4,FALSE)))</f>
        <v>1</v>
      </c>
      <c r="D288" s="44">
        <f>(1+(VLOOKUP(A288,Selector!$AB$61:$AF$77,3,FALSE))+(VLOOKUP(B288,Selector!$AB$61:$AF$77,5,FALSE)))</f>
        <v>0</v>
      </c>
      <c r="E288" s="36" t="str">
        <f>VLOOKUP((VLOOKUP($A288,Selector!$AB$61:$AF$77,3,FALSE))+((VLOOKUP($B288,Selector!$AB$61:$AF$77,5,FALSE))*-1),Selector!$AB$80:$AD$88,2,FALSE)</f>
        <v>High</v>
      </c>
      <c r="F288" s="39" t="str">
        <f>VLOOKUP(((VLOOKUP($A288,Selector!$AB$61:$AF$77,2,FALSE))*-1)+(VLOOKUP($B288,Selector!$AB$61:$AF$77,4,FALSE)),Selector!$AB$80:$AD$88,3,FALSE)</f>
        <v>Medium</v>
      </c>
      <c r="G288" s="52">
        <f>(VLOOKUP($A288,Selector!$AB$61:$AF$77,3,FALSE))+((VLOOKUP($B288,Selector!$AB$61:$AF$77,5,FALSE))*-1)</f>
        <v>1</v>
      </c>
      <c r="H288" s="47">
        <f>((VLOOKUP($A288,Selector!$AB$61:$AF$77,2,FALSE))*-1)+(VLOOKUP($B288,Selector!$AB$61:$AF$77,4,FALSE))</f>
        <v>0</v>
      </c>
    </row>
    <row r="289" spans="1:8">
      <c r="A289" s="15" t="s">
        <v>53</v>
      </c>
      <c r="B289" s="7" t="s">
        <v>55</v>
      </c>
      <c r="C289" s="37">
        <f>(3+(VLOOKUP($A289,Selector!$AB$61:$AF$77,2,FALSE))+(VLOOKUP($B289,Selector!$AB$61:$AF$77,4,FALSE)))</f>
        <v>1</v>
      </c>
      <c r="D289" s="44">
        <f>(1+(VLOOKUP(A289,Selector!$AB$61:$AF$77,3,FALSE))+(VLOOKUP(B289,Selector!$AB$61:$AF$77,5,FALSE)))</f>
        <v>0</v>
      </c>
      <c r="E289" s="44" t="str">
        <f>VLOOKUP((VLOOKUP($A289,Selector!$AB$61:$AF$77,3,FALSE))+((VLOOKUP($B289,Selector!$AB$61:$AF$77,5,FALSE))*-1),Selector!$AB$80:$AD$88,2,FALSE)</f>
        <v>Low</v>
      </c>
      <c r="F289" s="39" t="str">
        <f>VLOOKUP(((VLOOKUP($A289,Selector!$AB$61:$AF$77,2,FALSE))*-1)+(VLOOKUP($B289,Selector!$AB$61:$AF$77,4,FALSE)),Selector!$AB$80:$AD$88,3,FALSE)</f>
        <v>Medium</v>
      </c>
      <c r="G289" s="50">
        <f>(VLOOKUP($A289,Selector!$AB$61:$AF$77,3,FALSE))+((VLOOKUP($B289,Selector!$AB$61:$AF$77,5,FALSE))*-1)</f>
        <v>-1</v>
      </c>
      <c r="H289" s="47">
        <f>((VLOOKUP($A289,Selector!$AB$61:$AF$77,2,FALSE))*-1)+(VLOOKUP($B289,Selector!$AB$61:$AF$77,4,FALSE))</f>
        <v>0</v>
      </c>
    </row>
    <row r="290" spans="1:8">
      <c r="A290" s="15" t="s">
        <v>53</v>
      </c>
      <c r="B290" s="12" t="s">
        <v>52</v>
      </c>
      <c r="C290" s="37">
        <f>(3+(VLOOKUP($A290,Selector!$AB$61:$AF$77,2,FALSE))+(VLOOKUP($B290,Selector!$AB$61:$AF$77,4,FALSE)))</f>
        <v>1</v>
      </c>
      <c r="D290" s="37">
        <f>(1+(VLOOKUP(A290,Selector!$AB$61:$AF$77,3,FALSE))+(VLOOKUP(B290,Selector!$AB$61:$AF$77,5,FALSE)))</f>
        <v>-1</v>
      </c>
      <c r="E290" s="39" t="str">
        <f>VLOOKUP((VLOOKUP($A290,Selector!$AB$61:$AF$77,3,FALSE))+((VLOOKUP($B290,Selector!$AB$61:$AF$77,5,FALSE))*-1),Selector!$AB$80:$AD$88,2,FALSE)</f>
        <v>Medium</v>
      </c>
      <c r="F290" s="39" t="str">
        <f>VLOOKUP(((VLOOKUP($A290,Selector!$AB$61:$AF$77,2,FALSE))*-1)+(VLOOKUP($B290,Selector!$AB$61:$AF$77,4,FALSE)),Selector!$AB$80:$AD$88,3,FALSE)</f>
        <v>Medium</v>
      </c>
      <c r="G290" s="47">
        <f>(VLOOKUP($A290,Selector!$AB$61:$AF$77,3,FALSE))+((VLOOKUP($B290,Selector!$AB$61:$AF$77,5,FALSE))*-1)</f>
        <v>0</v>
      </c>
      <c r="H290" s="47">
        <f>((VLOOKUP($A290,Selector!$AB$61:$AF$77,2,FALSE))*-1)+(VLOOKUP($B290,Selector!$AB$61:$AF$77,4,FALSE))</f>
        <v>0</v>
      </c>
    </row>
  </sheetData>
  <sheetProtection algorithmName="SHA-512" hashValue="h+ayqXuBoF/nNl/SoM1g2NoVp+QCHo+EA185b/d5q5sil6HirAjYzibFB7fcJa5oPRDhcqDzND2fVm/0cSnwHw==" saltValue="Sun07JRNjtZ1elMhqGVdpg==" spinCount="100000" sheet="1" objects="1" scenarios="1" sort="0" autoFilter="0"/>
  <autoFilter ref="A1:H290" xr:uid="{00000000-0009-0000-0000-000001000000}">
    <sortState ref="A2:H290">
      <sortCondition descending="1" ref="C1:C29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Howard</dc:creator>
  <cp:keywords/>
  <dc:description/>
  <cp:lastModifiedBy>Ben Howard</cp:lastModifiedBy>
  <cp:revision/>
  <dcterms:created xsi:type="dcterms:W3CDTF">2017-04-05T10:50:26Z</dcterms:created>
  <dcterms:modified xsi:type="dcterms:W3CDTF">2017-09-28T12:44:32Z</dcterms:modified>
  <cp:category/>
  <cp:contentStatus/>
</cp:coreProperties>
</file>