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S Apexx\facturen zegmaar\"/>
    </mc:Choice>
  </mc:AlternateContent>
  <xr:revisionPtr revIDLastSave="0" documentId="13_ncr:1_{38FF87F7-02B7-443E-9FE6-4FBFB4374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90e" sheetId="17" r:id="rId1"/>
  </sheets>
  <calcPr calcId="191028"/>
</workbook>
</file>

<file path=xl/calcChain.xml><?xml version="1.0" encoding="utf-8"?>
<calcChain xmlns="http://schemas.openxmlformats.org/spreadsheetml/2006/main">
  <c r="F30" i="17" l="1"/>
  <c r="F29" i="17"/>
  <c r="F10" i="17"/>
  <c r="O9" i="17"/>
  <c r="O10" i="17"/>
  <c r="F9" i="17"/>
  <c r="O8" i="17"/>
  <c r="F8" i="17"/>
  <c r="F5" i="17"/>
  <c r="F6" i="17" s="1"/>
</calcChain>
</file>

<file path=xl/sharedStrings.xml><?xml version="1.0" encoding="utf-8"?>
<sst xmlns="http://schemas.openxmlformats.org/spreadsheetml/2006/main" count="33" uniqueCount="24">
  <si>
    <t>RPM:</t>
  </si>
  <si>
    <t>Speed (Kmh):</t>
  </si>
  <si>
    <t>Diameter (mm):</t>
  </si>
  <si>
    <t>Roll-out (mm):</t>
  </si>
  <si>
    <t>Ratio:</t>
  </si>
  <si>
    <t>Over drive:</t>
  </si>
  <si>
    <t>Pulley (T):</t>
  </si>
  <si>
    <t>Pinion (T):</t>
  </si>
  <si>
    <t>Spur (T):</t>
  </si>
  <si>
    <t>Battery (V):</t>
  </si>
  <si>
    <t>Motor (kV):</t>
  </si>
  <si>
    <t>(Nominal Voltage)</t>
  </si>
  <si>
    <t>Mod. 1:</t>
  </si>
  <si>
    <t>(Take 100km/h as reference)</t>
  </si>
  <si>
    <t>(Spur/Pinion combination, depending on available space for motor)</t>
  </si>
  <si>
    <t>Mod 0,8:</t>
  </si>
  <si>
    <t>56, 57, 58</t>
  </si>
  <si>
    <t>Final Ratio:</t>
  </si>
  <si>
    <t xml:space="preserve">Mod 1: </t>
  </si>
  <si>
    <t>Serpent 990e</t>
  </si>
  <si>
    <t>Between 64 =&gt; 76</t>
  </si>
  <si>
    <t>Between 80 =&gt; 95</t>
  </si>
  <si>
    <t>36, 38, 40, 42, 44, 45, 46</t>
  </si>
  <si>
    <t>colour of this cell needs to turn green for possible pinion/spur 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</si>
</sst>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2"/>
      <color theme="1"/>
      <name val="Arial"/>
      <family val="2"/>
    </font>
    <font>
      <b/>
      <i/>
      <sz val="2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8361</xdr:colOff>
      <xdr:row>2</xdr:row>
      <xdr:rowOff>116378</xdr:rowOff>
    </xdr:from>
    <xdr:to>
      <xdr:col>2</xdr:col>
      <xdr:colOff>157989</xdr:colOff>
      <xdr:row>10</xdr:row>
      <xdr:rowOff>166254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D7D1C1E9-EBA7-42B6-8275-68ADB1255483}"/>
            </a:ext>
          </a:extLst>
        </xdr:cNvPr>
        <xdr:cNvSpPr/>
      </xdr:nvSpPr>
      <xdr:spPr>
        <a:xfrm>
          <a:off x="8361" y="504998"/>
          <a:ext cx="1612668" cy="157387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16674</xdr:colOff>
      <xdr:row>5</xdr:row>
      <xdr:rowOff>1</xdr:rowOff>
    </xdr:from>
    <xdr:to>
      <xdr:col>10</xdr:col>
      <xdr:colOff>606878</xdr:colOff>
      <xdr:row>9</xdr:row>
      <xdr:rowOff>16627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638FCCD1-E284-476D-BD23-65450D204DB7}"/>
            </a:ext>
          </a:extLst>
        </xdr:cNvPr>
        <xdr:cNvSpPr/>
      </xdr:nvSpPr>
      <xdr:spPr>
        <a:xfrm>
          <a:off x="6600354" y="960121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27759</xdr:colOff>
      <xdr:row>26</xdr:row>
      <xdr:rowOff>2771</xdr:rowOff>
    </xdr:from>
    <xdr:to>
      <xdr:col>10</xdr:col>
      <xdr:colOff>617963</xdr:colOff>
      <xdr:row>30</xdr:row>
      <xdr:rowOff>19397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C0BAA54C-9261-4D38-B9EA-4E7C528783E5}"/>
            </a:ext>
          </a:extLst>
        </xdr:cNvPr>
        <xdr:cNvSpPr/>
      </xdr:nvSpPr>
      <xdr:spPr>
        <a:xfrm>
          <a:off x="6611439" y="4963391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8361</xdr:colOff>
      <xdr:row>23</xdr:row>
      <xdr:rowOff>185652</xdr:rowOff>
    </xdr:from>
    <xdr:to>
      <xdr:col>2</xdr:col>
      <xdr:colOff>157989</xdr:colOff>
      <xdr:row>32</xdr:row>
      <xdr:rowOff>44335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D512A683-5162-4EFF-89D3-7B0029B0E5B9}"/>
            </a:ext>
          </a:extLst>
        </xdr:cNvPr>
        <xdr:cNvSpPr/>
      </xdr:nvSpPr>
      <xdr:spPr>
        <a:xfrm>
          <a:off x="8361" y="4574772"/>
          <a:ext cx="1612668" cy="1573183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492113</xdr:colOff>
      <xdr:row>16</xdr:row>
      <xdr:rowOff>172287</xdr:rowOff>
    </xdr:from>
    <xdr:to>
      <xdr:col>2</xdr:col>
      <xdr:colOff>279863</xdr:colOff>
      <xdr:row>16</xdr:row>
      <xdr:rowOff>179556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881B1579-EBCA-43BD-9F67-99CD165FBF26}"/>
            </a:ext>
          </a:extLst>
        </xdr:cNvPr>
        <xdr:cNvCxnSpPr>
          <a:endCxn id="24" idx="1"/>
        </xdr:cNvCxnSpPr>
      </xdr:nvCxnSpPr>
      <xdr:spPr>
        <a:xfrm flipV="1">
          <a:off x="492113" y="3227907"/>
          <a:ext cx="1250790" cy="7269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409243</xdr:colOff>
      <xdr:row>17</xdr:row>
      <xdr:rowOff>155492</xdr:rowOff>
    </xdr:from>
    <xdr:to>
      <xdr:col>10</xdr:col>
      <xdr:colOff>209481</xdr:colOff>
      <xdr:row>17</xdr:row>
      <xdr:rowOff>156260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8319F64E-E70E-417D-8085-C808CE2F99B8}"/>
            </a:ext>
          </a:extLst>
        </xdr:cNvPr>
        <xdr:cNvCxnSpPr>
          <a:stCxn id="14" idx="3"/>
          <a:endCxn id="13" idx="3"/>
        </xdr:cNvCxnSpPr>
      </xdr:nvCxnSpPr>
      <xdr:spPr>
        <a:xfrm flipV="1">
          <a:off x="6261403" y="3401612"/>
          <a:ext cx="1263278" cy="768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122729</xdr:rowOff>
    </xdr:from>
    <xdr:to>
      <xdr:col>3</xdr:col>
      <xdr:colOff>74815</xdr:colOff>
      <xdr:row>23</xdr:row>
      <xdr:rowOff>106105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CB77920-BA2D-452B-A82C-79AE277F705B}"/>
            </a:ext>
          </a:extLst>
        </xdr:cNvPr>
        <xdr:cNvSpPr/>
      </xdr:nvSpPr>
      <xdr:spPr>
        <a:xfrm>
          <a:off x="1463040" y="4321349"/>
          <a:ext cx="806335" cy="1738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127463</xdr:colOff>
      <xdr:row>22</xdr:row>
      <xdr:rowOff>122729</xdr:rowOff>
    </xdr:from>
    <xdr:to>
      <xdr:col>3</xdr:col>
      <xdr:colOff>482139</xdr:colOff>
      <xdr:row>23</xdr:row>
      <xdr:rowOff>108877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BF22C78D-B07E-4CC7-BC8B-DD5074BF470B}"/>
            </a:ext>
          </a:extLst>
        </xdr:cNvPr>
        <xdr:cNvSpPr/>
      </xdr:nvSpPr>
      <xdr:spPr>
        <a:xfrm>
          <a:off x="2322023" y="4321349"/>
          <a:ext cx="354676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304801</xdr:colOff>
      <xdr:row>22</xdr:row>
      <xdr:rowOff>99060</xdr:rowOff>
    </xdr:from>
    <xdr:to>
      <xdr:col>4</xdr:col>
      <xdr:colOff>7620</xdr:colOff>
      <xdr:row>22</xdr:row>
      <xdr:rowOff>122729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E0A6CF5-0DD6-46E2-BA2E-EEDBEADF9BA0}"/>
            </a:ext>
          </a:extLst>
        </xdr:cNvPr>
        <xdr:cNvCxnSpPr>
          <a:stCxn id="9" idx="0"/>
        </xdr:cNvCxnSpPr>
      </xdr:nvCxnSpPr>
      <xdr:spPr>
        <a:xfrm flipV="1">
          <a:off x="2499361" y="4297680"/>
          <a:ext cx="434339" cy="236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401889</xdr:colOff>
      <xdr:row>23</xdr:row>
      <xdr:rowOff>106105</xdr:rowOff>
    </xdr:from>
    <xdr:to>
      <xdr:col>3</xdr:col>
      <xdr:colOff>711569</xdr:colOff>
      <xdr:row>24</xdr:row>
      <xdr:rowOff>99753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99D216F-F852-4003-BC52-3A2573CBE124}"/>
            </a:ext>
          </a:extLst>
        </xdr:cNvPr>
        <xdr:cNvCxnSpPr>
          <a:stCxn id="8" idx="2"/>
        </xdr:cNvCxnSpPr>
      </xdr:nvCxnSpPr>
      <xdr:spPr>
        <a:xfrm>
          <a:off x="1864929" y="4495225"/>
          <a:ext cx="1041200" cy="1841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726532</xdr:colOff>
      <xdr:row>15</xdr:row>
      <xdr:rowOff>53340</xdr:rowOff>
    </xdr:from>
    <xdr:to>
      <xdr:col>10</xdr:col>
      <xdr:colOff>190500</xdr:colOff>
      <xdr:row>17</xdr:row>
      <xdr:rowOff>66501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1734D64D-5CDD-492C-A083-F38406B314D0}"/>
            </a:ext>
          </a:extLst>
        </xdr:cNvPr>
        <xdr:cNvCxnSpPr>
          <a:endCxn id="13" idx="0"/>
        </xdr:cNvCxnSpPr>
      </xdr:nvCxnSpPr>
      <xdr:spPr>
        <a:xfrm flipH="1">
          <a:off x="7310212" y="2918460"/>
          <a:ext cx="195488" cy="3941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512063</xdr:colOff>
      <xdr:row>17</xdr:row>
      <xdr:rowOff>66501</xdr:rowOff>
    </xdr:from>
    <xdr:to>
      <xdr:col>10</xdr:col>
      <xdr:colOff>209481</xdr:colOff>
      <xdr:row>18</xdr:row>
      <xdr:rowOff>52649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7AFCA2B-DA26-4464-AA2E-1031E9B8D1E2}"/>
            </a:ext>
          </a:extLst>
        </xdr:cNvPr>
        <xdr:cNvSpPr/>
      </xdr:nvSpPr>
      <xdr:spPr>
        <a:xfrm>
          <a:off x="7095743" y="3312621"/>
          <a:ext cx="428938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113309</xdr:colOff>
      <xdr:row>17</xdr:row>
      <xdr:rowOff>67269</xdr:rowOff>
    </xdr:from>
    <xdr:to>
      <xdr:col>8</xdr:col>
      <xdr:colOff>409243</xdr:colOff>
      <xdr:row>18</xdr:row>
      <xdr:rowOff>53417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7DCC41F-35B0-48B4-8F6C-8EFA382E6887}"/>
            </a:ext>
          </a:extLst>
        </xdr:cNvPr>
        <xdr:cNvSpPr/>
      </xdr:nvSpPr>
      <xdr:spPr>
        <a:xfrm>
          <a:off x="5965469" y="3313389"/>
          <a:ext cx="295934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292608</xdr:colOff>
      <xdr:row>16</xdr:row>
      <xdr:rowOff>86451</xdr:rowOff>
    </xdr:from>
    <xdr:to>
      <xdr:col>1</xdr:col>
      <xdr:colOff>513727</xdr:colOff>
      <xdr:row>17</xdr:row>
      <xdr:rowOff>69827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A232377B-8BC2-40F8-BEBA-F73F1A00028E}"/>
            </a:ext>
          </a:extLst>
        </xdr:cNvPr>
        <xdr:cNvSpPr/>
      </xdr:nvSpPr>
      <xdr:spPr>
        <a:xfrm>
          <a:off x="292608" y="3142071"/>
          <a:ext cx="952639" cy="1738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38687</xdr:colOff>
      <xdr:row>14</xdr:row>
      <xdr:rowOff>89522</xdr:rowOff>
    </xdr:from>
    <xdr:to>
      <xdr:col>4</xdr:col>
      <xdr:colOff>6396</xdr:colOff>
      <xdr:row>16</xdr:row>
      <xdr:rowOff>86451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D162D2F-2A10-4D53-A28C-90DE718BCDE5}"/>
            </a:ext>
          </a:extLst>
        </xdr:cNvPr>
        <xdr:cNvCxnSpPr>
          <a:endCxn id="15" idx="0"/>
        </xdr:cNvCxnSpPr>
      </xdr:nvCxnSpPr>
      <xdr:spPr>
        <a:xfrm flipH="1">
          <a:off x="770207" y="2764142"/>
          <a:ext cx="2162269" cy="3779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457201</xdr:colOff>
      <xdr:row>15</xdr:row>
      <xdr:rowOff>89521</xdr:rowOff>
    </xdr:from>
    <xdr:to>
      <xdr:col>3</xdr:col>
      <xdr:colOff>716173</xdr:colOff>
      <xdr:row>16</xdr:row>
      <xdr:rowOff>83297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D7951099-E795-4142-A493-F2AF7B8D3049}"/>
            </a:ext>
          </a:extLst>
        </xdr:cNvPr>
        <xdr:cNvCxnSpPr>
          <a:endCxn id="24" idx="0"/>
        </xdr:cNvCxnSpPr>
      </xdr:nvCxnSpPr>
      <xdr:spPr>
        <a:xfrm flipH="1">
          <a:off x="1920241" y="2954641"/>
          <a:ext cx="990492" cy="1842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261276</xdr:colOff>
      <xdr:row>15</xdr:row>
      <xdr:rowOff>42203</xdr:rowOff>
    </xdr:from>
    <xdr:to>
      <xdr:col>8</xdr:col>
      <xdr:colOff>449656</xdr:colOff>
      <xdr:row>17</xdr:row>
      <xdr:rowOff>67269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28C1A93B-99BB-40BA-9641-11C2F8B55FD7}"/>
            </a:ext>
          </a:extLst>
        </xdr:cNvPr>
        <xdr:cNvCxnSpPr>
          <a:endCxn id="14" idx="0"/>
        </xdr:cNvCxnSpPr>
      </xdr:nvCxnSpPr>
      <xdr:spPr>
        <a:xfrm flipH="1">
          <a:off x="6113436" y="2907323"/>
          <a:ext cx="188380" cy="4060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157989</xdr:colOff>
      <xdr:row>6</xdr:row>
      <xdr:rowOff>112797</xdr:rowOff>
    </xdr:from>
    <xdr:to>
      <xdr:col>3</xdr:col>
      <xdr:colOff>8185</xdr:colOff>
      <xdr:row>6</xdr:row>
      <xdr:rowOff>141316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362F57AB-379E-4D5B-8F5F-04AD2A5AD7A6}"/>
            </a:ext>
          </a:extLst>
        </xdr:cNvPr>
        <xdr:cNvCxnSpPr>
          <a:endCxn id="2" idx="3"/>
        </xdr:cNvCxnSpPr>
      </xdr:nvCxnSpPr>
      <xdr:spPr>
        <a:xfrm flipH="1">
          <a:off x="1621029" y="1263417"/>
          <a:ext cx="581716" cy="28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606878</xdr:colOff>
      <xdr:row>6</xdr:row>
      <xdr:rowOff>99753</xdr:rowOff>
    </xdr:from>
    <xdr:to>
      <xdr:col>12</xdr:col>
      <xdr:colOff>0</xdr:colOff>
      <xdr:row>7</xdr:row>
      <xdr:rowOff>8314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2447DE55-EFA5-4C1C-9D38-91336120BEBE}"/>
            </a:ext>
          </a:extLst>
        </xdr:cNvPr>
        <xdr:cNvCxnSpPr>
          <a:endCxn id="3" idx="3"/>
        </xdr:cNvCxnSpPr>
      </xdr:nvCxnSpPr>
      <xdr:spPr>
        <a:xfrm flipH="1">
          <a:off x="7922078" y="1250373"/>
          <a:ext cx="856162" cy="990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30650</xdr:colOff>
      <xdr:row>21</xdr:row>
      <xdr:rowOff>11082</xdr:rowOff>
    </xdr:from>
    <xdr:to>
      <xdr:col>8</xdr:col>
      <xdr:colOff>492167</xdr:colOff>
      <xdr:row>21</xdr:row>
      <xdr:rowOff>189062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29A986B5-77D9-44B8-BF96-3B65A7C59B18}"/>
            </a:ext>
          </a:extLst>
        </xdr:cNvPr>
        <xdr:cNvSpPr/>
      </xdr:nvSpPr>
      <xdr:spPr>
        <a:xfrm>
          <a:off x="5882810" y="4019202"/>
          <a:ext cx="461517" cy="17798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348836</xdr:colOff>
      <xdr:row>21</xdr:row>
      <xdr:rowOff>15048</xdr:rowOff>
    </xdr:from>
    <xdr:to>
      <xdr:col>2</xdr:col>
      <xdr:colOff>644770</xdr:colOff>
      <xdr:row>22</xdr:row>
      <xdr:rowOff>1197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8001636-0EB0-46B4-9D6A-6722C154F1C7}"/>
            </a:ext>
          </a:extLst>
        </xdr:cNvPr>
        <xdr:cNvSpPr/>
      </xdr:nvSpPr>
      <xdr:spPr>
        <a:xfrm>
          <a:off x="1811876" y="4023168"/>
          <a:ext cx="295934" cy="1766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644770</xdr:colOff>
      <xdr:row>21</xdr:row>
      <xdr:rowOff>100072</xdr:rowOff>
    </xdr:from>
    <xdr:to>
      <xdr:col>8</xdr:col>
      <xdr:colOff>30650</xdr:colOff>
      <xdr:row>21</xdr:row>
      <xdr:rowOff>104039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6D96A849-589F-4C9A-BD2B-B0037007AF2D}"/>
            </a:ext>
          </a:extLst>
        </xdr:cNvPr>
        <xdr:cNvCxnSpPr>
          <a:stCxn id="22" idx="3"/>
          <a:endCxn id="21" idx="1"/>
        </xdr:cNvCxnSpPr>
      </xdr:nvCxnSpPr>
      <xdr:spPr>
        <a:xfrm flipV="1">
          <a:off x="2107810" y="4108192"/>
          <a:ext cx="3775000" cy="3967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279863</xdr:colOff>
      <xdr:row>16</xdr:row>
      <xdr:rowOff>83297</xdr:rowOff>
    </xdr:from>
    <xdr:to>
      <xdr:col>2</xdr:col>
      <xdr:colOff>634539</xdr:colOff>
      <xdr:row>17</xdr:row>
      <xdr:rowOff>69445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C85D8C9B-FF0C-45EA-9FC0-BD529EB45525}"/>
            </a:ext>
          </a:extLst>
        </xdr:cNvPr>
        <xdr:cNvSpPr/>
      </xdr:nvSpPr>
      <xdr:spPr>
        <a:xfrm>
          <a:off x="1742903" y="3138917"/>
          <a:ext cx="354676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496803</xdr:colOff>
      <xdr:row>19</xdr:row>
      <xdr:rowOff>167640</xdr:rowOff>
    </xdr:from>
    <xdr:to>
      <xdr:col>3</xdr:col>
      <xdr:colOff>708660</xdr:colOff>
      <xdr:row>21</xdr:row>
      <xdr:rowOff>15048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50362E41-6B21-4351-864E-DCB5FEFB2F22}"/>
            </a:ext>
          </a:extLst>
        </xdr:cNvPr>
        <xdr:cNvCxnSpPr>
          <a:stCxn id="22" idx="0"/>
        </xdr:cNvCxnSpPr>
      </xdr:nvCxnSpPr>
      <xdr:spPr>
        <a:xfrm flipV="1">
          <a:off x="1959843" y="3794760"/>
          <a:ext cx="943377" cy="2284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261409</xdr:colOff>
      <xdr:row>20</xdr:row>
      <xdr:rowOff>91440</xdr:rowOff>
    </xdr:from>
    <xdr:to>
      <xdr:col>8</xdr:col>
      <xdr:colOff>685800</xdr:colOff>
      <xdr:row>21</xdr:row>
      <xdr:rowOff>11082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2927BB29-6FBD-4D01-8AC9-20FD3412513A}"/>
            </a:ext>
          </a:extLst>
        </xdr:cNvPr>
        <xdr:cNvCxnSpPr>
          <a:endCxn id="21" idx="0"/>
        </xdr:cNvCxnSpPr>
      </xdr:nvCxnSpPr>
      <xdr:spPr>
        <a:xfrm flipH="1">
          <a:off x="6113569" y="3909060"/>
          <a:ext cx="424391" cy="1101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1BF8-D77B-48DE-AB96-C5E16E1164CE}">
  <dimension ref="A1:R31"/>
  <sheetViews>
    <sheetView showGridLines="0" showRowColHeaders="0" tabSelected="1" zoomScale="110" zoomScaleNormal="110" workbookViewId="0">
      <selection activeCell="F23" sqref="F23"/>
    </sheetView>
  </sheetViews>
  <sheetFormatPr defaultRowHeight="15" x14ac:dyDescent="0.2"/>
  <cols>
    <col min="4" max="4" width="8.77734375" customWidth="1"/>
    <col min="18" max="19" width="0" hidden="1" customWidth="1"/>
  </cols>
  <sheetData>
    <row r="1" spans="1:15" x14ac:dyDescent="0.2">
      <c r="A1" s="9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15.75" thickBo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x14ac:dyDescent="0.2">
      <c r="D3" t="s">
        <v>9</v>
      </c>
      <c r="F3" s="7">
        <v>14.8</v>
      </c>
      <c r="G3" t="s">
        <v>11</v>
      </c>
    </row>
    <row r="4" spans="1:15" x14ac:dyDescent="0.2">
      <c r="D4" t="s">
        <v>10</v>
      </c>
      <c r="F4" s="6">
        <v>2600</v>
      </c>
    </row>
    <row r="5" spans="1:15" x14ac:dyDescent="0.2">
      <c r="D5" t="s">
        <v>0</v>
      </c>
      <c r="F5" s="1">
        <f>F3*F4</f>
        <v>38480</v>
      </c>
    </row>
    <row r="6" spans="1:15" x14ac:dyDescent="0.2">
      <c r="D6" t="s">
        <v>1</v>
      </c>
      <c r="F6" s="3">
        <f>F5*F23/F25*F16/F15/60*3.14*F7*3.6/1000</f>
        <v>100.66744434782609</v>
      </c>
      <c r="G6" t="s">
        <v>13</v>
      </c>
    </row>
    <row r="7" spans="1:15" x14ac:dyDescent="0.2">
      <c r="D7" t="s">
        <v>2</v>
      </c>
      <c r="F7" s="6">
        <v>73</v>
      </c>
      <c r="M7" t="s">
        <v>2</v>
      </c>
      <c r="O7" s="6">
        <v>66</v>
      </c>
    </row>
    <row r="8" spans="1:15" x14ac:dyDescent="0.2">
      <c r="D8" t="s">
        <v>3</v>
      </c>
      <c r="F8" s="2">
        <f>F23/F25*F16/F15*3.14*F7</f>
        <v>43.601630434782614</v>
      </c>
      <c r="M8" t="s">
        <v>3</v>
      </c>
      <c r="O8" s="2">
        <f>F23/F25*F20/K21*J15/L15*3.14*O7</f>
        <v>43.790713043478263</v>
      </c>
    </row>
    <row r="9" spans="1:15" x14ac:dyDescent="0.2">
      <c r="D9" t="s">
        <v>4</v>
      </c>
      <c r="F9" s="2">
        <f>1/(F16/F15)</f>
        <v>2.4</v>
      </c>
      <c r="M9" t="s">
        <v>4</v>
      </c>
      <c r="O9" s="2">
        <f>1/(F20/K21*J15/L15)</f>
        <v>2.1604938271604941</v>
      </c>
    </row>
    <row r="10" spans="1:15" x14ac:dyDescent="0.2">
      <c r="D10" t="s">
        <v>17</v>
      </c>
      <c r="F10" s="2">
        <f>1/(F23/F25*F16/F15)</f>
        <v>5.257142857142858</v>
      </c>
      <c r="M10" t="s">
        <v>5</v>
      </c>
      <c r="O10" s="4">
        <f>(1/O9*3.14*O7)/(1/F9*3.14*F7)</f>
        <v>1.0043365949119374</v>
      </c>
    </row>
    <row r="15" spans="1:15" x14ac:dyDescent="0.2">
      <c r="E15" t="s">
        <v>6</v>
      </c>
      <c r="F15" s="1">
        <v>48</v>
      </c>
      <c r="I15" t="s">
        <v>6</v>
      </c>
      <c r="J15" s="1">
        <v>18</v>
      </c>
      <c r="K15" t="s">
        <v>6</v>
      </c>
      <c r="L15" s="1">
        <v>28</v>
      </c>
    </row>
    <row r="16" spans="1:15" x14ac:dyDescent="0.2">
      <c r="E16" t="s">
        <v>6</v>
      </c>
      <c r="F16" s="1">
        <v>20</v>
      </c>
    </row>
    <row r="20" spans="4:18" x14ac:dyDescent="0.2">
      <c r="E20" t="s">
        <v>6</v>
      </c>
      <c r="F20" s="1">
        <v>18</v>
      </c>
    </row>
    <row r="21" spans="4:18" x14ac:dyDescent="0.2">
      <c r="J21" t="s">
        <v>6</v>
      </c>
      <c r="K21" s="1">
        <v>25</v>
      </c>
    </row>
    <row r="23" spans="4:18" x14ac:dyDescent="0.2">
      <c r="E23" t="s">
        <v>7</v>
      </c>
      <c r="F23" s="6">
        <v>21</v>
      </c>
      <c r="G23" t="s">
        <v>14</v>
      </c>
    </row>
    <row r="24" spans="4:18" x14ac:dyDescent="0.2">
      <c r="F24" s="5"/>
    </row>
    <row r="25" spans="4:18" x14ac:dyDescent="0.2">
      <c r="E25" t="s">
        <v>8</v>
      </c>
      <c r="F25" s="6">
        <v>46</v>
      </c>
      <c r="G25" t="s">
        <v>12</v>
      </c>
      <c r="H25" t="s">
        <v>22</v>
      </c>
    </row>
    <row r="26" spans="4:18" x14ac:dyDescent="0.2">
      <c r="G26" t="s">
        <v>15</v>
      </c>
      <c r="H26" t="s">
        <v>16</v>
      </c>
    </row>
    <row r="28" spans="4:18" x14ac:dyDescent="0.2">
      <c r="R28" t="s">
        <v>20</v>
      </c>
    </row>
    <row r="29" spans="4:18" x14ac:dyDescent="0.2">
      <c r="D29" s="15" t="s">
        <v>23</v>
      </c>
      <c r="E29" s="16"/>
      <c r="F29" s="8">
        <f>SUM(F23+F25)</f>
        <v>67</v>
      </c>
      <c r="G29" t="s">
        <v>18</v>
      </c>
      <c r="R29" t="s">
        <v>21</v>
      </c>
    </row>
    <row r="30" spans="4:18" x14ac:dyDescent="0.2">
      <c r="D30" s="16"/>
      <c r="E30" s="16"/>
      <c r="F30" s="8">
        <f>SUM(F23+F25)</f>
        <v>67</v>
      </c>
      <c r="G30" t="s">
        <v>15</v>
      </c>
    </row>
    <row r="31" spans="4:18" x14ac:dyDescent="0.2">
      <c r="D31" s="16"/>
      <c r="E31" s="16"/>
    </row>
  </sheetData>
  <sheetProtection algorithmName="SHA-512" hashValue="gJYUI8VterGM8W9knYw7IYFc4jLQ69Bl5y9bEEdghycpucL3WO+vrY8cwSlyz1Ow1kUhP1z1EVHcRS2/Ju024Q==" saltValue="Ro8cdA0qm6bI/hE/n40rqA==" spinCount="100000" sheet="1" selectLockedCells="1"/>
  <mergeCells count="2">
    <mergeCell ref="A1:O2"/>
    <mergeCell ref="D29:E31"/>
  </mergeCells>
  <conditionalFormatting sqref="F29">
    <cfRule type="cellIs" dxfId="3" priority="3" operator="notBetween">
      <formula>64</formula>
      <formula>76</formula>
    </cfRule>
    <cfRule type="cellIs" dxfId="2" priority="4" operator="between">
      <formula>64</formula>
      <formula>76</formula>
    </cfRule>
  </conditionalFormatting>
  <conditionalFormatting sqref="F30">
    <cfRule type="cellIs" dxfId="1" priority="1" operator="notBetween">
      <formula>80</formula>
      <formula>95</formula>
    </cfRule>
    <cfRule type="cellIs" dxfId="0" priority="2" operator="between">
      <formula>80</formula>
      <formula>95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990e</vt:lpstr>
    </vt:vector>
  </TitlesOfParts>
  <Manager/>
  <Company>European Patent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Zevenhoven</dc:creator>
  <cp:keywords/>
  <dc:description/>
  <cp:lastModifiedBy>Michael Salven</cp:lastModifiedBy>
  <cp:revision/>
  <dcterms:created xsi:type="dcterms:W3CDTF">2019-09-16T09:56:11Z</dcterms:created>
  <dcterms:modified xsi:type="dcterms:W3CDTF">2023-06-13T07:55:00Z</dcterms:modified>
  <cp:category/>
  <cp:contentStatus/>
</cp:coreProperties>
</file>